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новое меню 2023-2024\все школы\"/>
    </mc:Choice>
  </mc:AlternateContent>
  <bookViews>
    <workbookView xWindow="0" yWindow="0" windowWidth="13740" windowHeight="12210"/>
  </bookViews>
  <sheets>
    <sheet name="Обеды 55" sheetId="1" r:id="rId1"/>
  </sheets>
  <definedNames>
    <definedName name="_xlnm.Print_Area" localSheetId="0">'Обеды 55'!$A$1:$P$137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3" i="1" l="1"/>
  <c r="E93" i="1"/>
  <c r="D93" i="1"/>
  <c r="C93" i="1"/>
  <c r="F73" i="1" l="1"/>
  <c r="F50" i="1" l="1"/>
  <c r="F33" i="1" l="1"/>
  <c r="E33" i="1"/>
  <c r="D33" i="1"/>
  <c r="C33" i="1"/>
  <c r="F117" i="1"/>
  <c r="E117" i="1"/>
  <c r="D117" i="1"/>
  <c r="C117" i="1"/>
  <c r="F67" i="1"/>
  <c r="E67" i="1"/>
  <c r="D67" i="1"/>
  <c r="C67" i="1"/>
  <c r="F105" i="1" l="1"/>
  <c r="F80" i="1"/>
  <c r="F45" i="1"/>
  <c r="F20" i="1"/>
  <c r="C136" i="1" l="1"/>
  <c r="B136" i="1" l="1"/>
  <c r="B122" i="1"/>
  <c r="B111" i="1"/>
  <c r="B99" i="1"/>
  <c r="B86" i="1"/>
  <c r="B73" i="1"/>
  <c r="B62" i="1"/>
  <c r="B50" i="1"/>
  <c r="B39" i="1"/>
  <c r="B26" i="1"/>
  <c r="C26" i="1"/>
  <c r="D73" i="1" l="1"/>
  <c r="E73" i="1"/>
  <c r="G73" i="1"/>
  <c r="H73" i="1"/>
  <c r="I73" i="1"/>
  <c r="J73" i="1"/>
  <c r="K73" i="1"/>
  <c r="L73" i="1"/>
  <c r="M73" i="1"/>
  <c r="N73" i="1"/>
  <c r="O73" i="1"/>
  <c r="C73" i="1"/>
  <c r="O111" i="1" l="1"/>
  <c r="N111" i="1"/>
  <c r="M111" i="1"/>
  <c r="L111" i="1"/>
  <c r="K111" i="1"/>
  <c r="J111" i="1"/>
  <c r="I111" i="1"/>
  <c r="H111" i="1"/>
  <c r="G111" i="1"/>
  <c r="F111" i="1"/>
  <c r="E111" i="1"/>
  <c r="D111" i="1"/>
  <c r="C111" i="1"/>
  <c r="O136" i="1" l="1"/>
  <c r="N136" i="1"/>
  <c r="M136" i="1"/>
  <c r="L136" i="1"/>
  <c r="K136" i="1"/>
  <c r="J136" i="1"/>
  <c r="I136" i="1"/>
  <c r="H136" i="1"/>
  <c r="G136" i="1"/>
  <c r="F136" i="1"/>
  <c r="E136" i="1"/>
  <c r="D136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C122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O50" i="1"/>
  <c r="N50" i="1"/>
  <c r="M50" i="1"/>
  <c r="L50" i="1"/>
  <c r="K50" i="1"/>
  <c r="J50" i="1"/>
  <c r="I50" i="1"/>
  <c r="H50" i="1"/>
  <c r="G50" i="1"/>
  <c r="E50" i="1"/>
  <c r="D50" i="1"/>
  <c r="C50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O26" i="1"/>
  <c r="N26" i="1"/>
  <c r="M26" i="1"/>
  <c r="L26" i="1"/>
  <c r="K26" i="1"/>
  <c r="J26" i="1"/>
  <c r="I26" i="1"/>
  <c r="H26" i="1"/>
  <c r="G26" i="1"/>
  <c r="F26" i="1"/>
  <c r="E26" i="1"/>
  <c r="D26" i="1"/>
</calcChain>
</file>

<file path=xl/sharedStrings.xml><?xml version="1.0" encoding="utf-8"?>
<sst xmlns="http://schemas.openxmlformats.org/spreadsheetml/2006/main" count="370" uniqueCount="83">
  <si>
    <t xml:space="preserve">День 1  </t>
  </si>
  <si>
    <t xml:space="preserve"> Обед</t>
  </si>
  <si>
    <t>Наименование продукта</t>
  </si>
  <si>
    <t>Выход,г</t>
  </si>
  <si>
    <t>Белки,г</t>
  </si>
  <si>
    <t>Жиры,г</t>
  </si>
  <si>
    <t>Углеводы,г</t>
  </si>
  <si>
    <t>Эн.цен,ккал.</t>
  </si>
  <si>
    <t>Витамины, мг</t>
  </si>
  <si>
    <t>Минеральные вещества, мг</t>
  </si>
  <si>
    <t>№сб/рец</t>
  </si>
  <si>
    <t>12 лет и старше</t>
  </si>
  <si>
    <t>C</t>
  </si>
  <si>
    <t>B1</t>
  </si>
  <si>
    <t>B2</t>
  </si>
  <si>
    <t>A</t>
  </si>
  <si>
    <t>Ca</t>
  </si>
  <si>
    <t>P</t>
  </si>
  <si>
    <t>Mg</t>
  </si>
  <si>
    <t>Fe</t>
  </si>
  <si>
    <t>K</t>
  </si>
  <si>
    <t>200/1</t>
  </si>
  <si>
    <t>Каша гречневая рассыпчатая</t>
  </si>
  <si>
    <t>Хлеб ржано-пшеничный</t>
  </si>
  <si>
    <t>б/н</t>
  </si>
  <si>
    <t>Итого:</t>
  </si>
  <si>
    <t xml:space="preserve">День  2  </t>
  </si>
  <si>
    <t>Обед</t>
  </si>
  <si>
    <t>Картофельное пюре</t>
  </si>
  <si>
    <t xml:space="preserve">День 3  </t>
  </si>
  <si>
    <t xml:space="preserve">  Обед</t>
  </si>
  <si>
    <t xml:space="preserve">День 4  </t>
  </si>
  <si>
    <t>Макароны отварные</t>
  </si>
  <si>
    <t xml:space="preserve">День 5  </t>
  </si>
  <si>
    <t>Суп картофельный с горохом  и зеленью</t>
  </si>
  <si>
    <t xml:space="preserve">2 неделя </t>
  </si>
  <si>
    <t xml:space="preserve">День 1   </t>
  </si>
  <si>
    <t xml:space="preserve">День 2    </t>
  </si>
  <si>
    <t xml:space="preserve">  Обед  </t>
  </si>
  <si>
    <t xml:space="preserve">День  4  </t>
  </si>
  <si>
    <t xml:space="preserve">День 5   </t>
  </si>
  <si>
    <t>№__________от "___"________20__г.</t>
  </si>
  <si>
    <t>СОГЛАСОВАНО:</t>
  </si>
  <si>
    <t>УТВЕРЖДАЮ:</t>
  </si>
  <si>
    <t>______________________________</t>
  </si>
  <si>
    <t>(наименование учреждения)</t>
  </si>
  <si>
    <t xml:space="preserve">(наименование общеобразовательного </t>
  </si>
  <si>
    <t>учреждения)</t>
  </si>
  <si>
    <t>(Ф.И.О. руководителя учреждения)</t>
  </si>
  <si>
    <t>"___"_______________20___г</t>
  </si>
  <si>
    <t>Чай с сахаром</t>
  </si>
  <si>
    <t xml:space="preserve">1        неделя </t>
  </si>
  <si>
    <t>50/40</t>
  </si>
  <si>
    <t>Рыба тушенная в томате с овощами</t>
  </si>
  <si>
    <t>Жаркое по- домашнему</t>
  </si>
  <si>
    <t>Тефтели в томатном соусе</t>
  </si>
  <si>
    <t>Суп вермишелевый с зеленью</t>
  </si>
  <si>
    <t>Мясо тушеное с овощами</t>
  </si>
  <si>
    <t>Рассольник ленинградский cо сметаной и   зеленью</t>
  </si>
  <si>
    <t>60/30</t>
  </si>
  <si>
    <t>Борщ из свежей капусты cо сметаной и   зеленью</t>
  </si>
  <si>
    <t xml:space="preserve">Цыплята отварные, соус красный основной </t>
  </si>
  <si>
    <t>Компот из сухофруктов</t>
  </si>
  <si>
    <t>Компот из яблок</t>
  </si>
  <si>
    <t>200/15</t>
  </si>
  <si>
    <t>200/5/1</t>
  </si>
  <si>
    <t>Суп картофельный с пшеном  и зеленью</t>
  </si>
  <si>
    <t>Борщ из свежей капусты со сметаной и зеленью</t>
  </si>
  <si>
    <t>Щи из свежей капусты со сметаной и зеленью</t>
  </si>
  <si>
    <t>Печень тушеная в соусе</t>
  </si>
  <si>
    <t xml:space="preserve">Суп Крестьянский </t>
  </si>
  <si>
    <t xml:space="preserve"> </t>
  </si>
  <si>
    <t>Салат из свежей капусты</t>
  </si>
  <si>
    <t xml:space="preserve">Помидор свежий </t>
  </si>
  <si>
    <t>10 Тутельян</t>
  </si>
  <si>
    <t xml:space="preserve">Винегрет </t>
  </si>
  <si>
    <t>Огурец свежий</t>
  </si>
  <si>
    <t xml:space="preserve">Салат морковь с сахаром </t>
  </si>
  <si>
    <t>Свекла с маслом растительным</t>
  </si>
  <si>
    <t>Котлета  мясная с соусом</t>
  </si>
  <si>
    <t>Биточки с соусом</t>
  </si>
  <si>
    <t xml:space="preserve">Плов </t>
  </si>
  <si>
    <r>
      <t xml:space="preserve">Меню 
двухнедельное обедов для питания 
учащихся из малоимущих семей, посещающих группы продленного дня, из семей опекуна (попечителя), приемных семей и из многодетных семей (за исключением учащихся по образовательным программам начального общего образования, обучающихся, оба родителя или один из родителей которых являлись военнослужащими, лицами, проходящими службу в войсках национальной гвардии Российской Федерации и имеющими специальное звание полиции, и погибли при выполнении задач в ходе специальной военной операции на территориях Украины, Донецкой Народной Республики и Луганской Народной Республики)   
</t>
    </r>
    <r>
      <rPr>
        <b/>
        <i/>
        <sz val="24"/>
        <color rgb="FF7030A0"/>
        <rFont val="Times New Roman"/>
        <family val="1"/>
        <charset val="204"/>
      </rPr>
      <t>(рекомендуемая форма)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</si>
</sst>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26"/>
      <name val="Times New Roman"/>
      <family val="1"/>
      <charset val="204"/>
    </font>
    <font>
      <sz val="26"/>
      <name val="Times New Roman"/>
      <family val="1"/>
      <charset val="204"/>
    </font>
    <font>
      <sz val="26"/>
      <name val="Arial"/>
      <family val="2"/>
      <charset val="204"/>
    </font>
    <font>
      <sz val="22"/>
      <name val="Arial"/>
      <family val="2"/>
      <charset val="204"/>
    </font>
    <font>
      <b/>
      <sz val="26"/>
      <color rgb="FF000000"/>
      <name val="Times New Roman"/>
      <family val="1"/>
      <charset val="204"/>
    </font>
    <font>
      <sz val="22"/>
      <name val="Times New Roman"/>
      <family val="1"/>
      <charset val="204"/>
    </font>
    <font>
      <sz val="28"/>
      <name val="Times New Roman"/>
      <family val="1"/>
      <charset val="204"/>
    </font>
    <font>
      <sz val="28"/>
      <name val="Arial"/>
      <family val="2"/>
      <charset val="204"/>
    </font>
    <font>
      <sz val="24"/>
      <color theme="1"/>
      <name val="Calibri"/>
      <family val="2"/>
      <scheme val="minor"/>
    </font>
    <font>
      <sz val="24"/>
      <name val="Times New Roman"/>
      <family val="1"/>
      <charset val="204"/>
    </font>
    <font>
      <sz val="24"/>
      <name val="Arial"/>
      <family val="2"/>
      <charset val="204"/>
    </font>
    <font>
      <b/>
      <sz val="28"/>
      <name val="Times New Roman"/>
      <family val="1"/>
      <charset val="204"/>
    </font>
    <font>
      <b/>
      <sz val="28"/>
      <color rgb="FF000000"/>
      <name val="Times New Roman"/>
      <family val="1"/>
      <charset val="204"/>
    </font>
    <font>
      <sz val="28"/>
      <color theme="1"/>
      <name val="Calibri"/>
      <family val="2"/>
      <scheme val="minor"/>
    </font>
    <font>
      <b/>
      <sz val="24"/>
      <name val="Times New Roman"/>
      <family val="1"/>
      <charset val="204"/>
    </font>
    <font>
      <b/>
      <i/>
      <sz val="24"/>
      <color rgb="FF7030A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9">
    <xf numFmtId="0" fontId="0" fillId="0" borderId="0" xfId="0"/>
    <xf numFmtId="0" fontId="5" fillId="0" borderId="0" xfId="0" applyFont="1" applyFill="1"/>
    <xf numFmtId="2" fontId="3" fillId="2" borderId="0" xfId="0" applyNumberFormat="1" applyFont="1" applyFill="1" applyAlignment="1">
      <alignment horizontal="center" vertical="center"/>
    </xf>
    <xf numFmtId="0" fontId="7" fillId="0" borderId="0" xfId="0" applyFont="1" applyFill="1"/>
    <xf numFmtId="0" fontId="4" fillId="0" borderId="0" xfId="0" applyFont="1" applyAlignment="1">
      <alignment horizontal="center" vertical="center"/>
    </xf>
    <xf numFmtId="0" fontId="3" fillId="0" borderId="0" xfId="0" applyFont="1"/>
    <xf numFmtId="0" fontId="5" fillId="0" borderId="0" xfId="0" applyFont="1"/>
    <xf numFmtId="2" fontId="7" fillId="2" borderId="0" xfId="0" applyNumberFormat="1" applyFont="1" applyFill="1" applyAlignment="1">
      <alignment horizontal="center" vertical="center"/>
    </xf>
    <xf numFmtId="0" fontId="7" fillId="0" borderId="0" xfId="0" applyFont="1"/>
    <xf numFmtId="2" fontId="7" fillId="0" borderId="0" xfId="0" applyNumberFormat="1" applyFont="1" applyAlignment="1">
      <alignment horizontal="left" vertical="center"/>
    </xf>
    <xf numFmtId="0" fontId="4" fillId="0" borderId="0" xfId="0" applyFont="1"/>
    <xf numFmtId="2" fontId="3" fillId="0" borderId="0" xfId="0" applyNumberFormat="1" applyFont="1" applyAlignment="1">
      <alignment horizontal="left" vertical="center"/>
    </xf>
    <xf numFmtId="0" fontId="9" fillId="0" borderId="0" xfId="0" applyFont="1"/>
    <xf numFmtId="0" fontId="8" fillId="0" borderId="0" xfId="0" applyFont="1"/>
    <xf numFmtId="0" fontId="10" fillId="0" borderId="0" xfId="0" applyFont="1"/>
    <xf numFmtId="2" fontId="11" fillId="0" borderId="0" xfId="0" applyNumberFormat="1" applyFont="1" applyAlignment="1">
      <alignment horizontal="left" vertical="center"/>
    </xf>
    <xf numFmtId="0" fontId="2" fillId="2" borderId="0" xfId="1" applyFont="1" applyFill="1" applyAlignment="1">
      <alignment horizontal="left" indent="4"/>
    </xf>
    <xf numFmtId="0" fontId="3" fillId="2" borderId="0" xfId="1" applyFont="1" applyFill="1" applyAlignment="1">
      <alignment horizontal="left" vertical="center"/>
    </xf>
    <xf numFmtId="2" fontId="3" fillId="2" borderId="0" xfId="1" applyNumberFormat="1" applyFont="1" applyFill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2" fillId="2" borderId="0" xfId="1" applyFont="1" applyFill="1"/>
    <xf numFmtId="0" fontId="5" fillId="2" borderId="0" xfId="1" applyFont="1" applyFill="1"/>
    <xf numFmtId="2" fontId="2" fillId="2" borderId="1" xfId="1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vertical="top" wrapText="1"/>
    </xf>
    <xf numFmtId="2" fontId="11" fillId="0" borderId="0" xfId="0" applyNumberFormat="1" applyFont="1" applyAlignment="1">
      <alignment horizontal="center" vertical="center"/>
    </xf>
    <xf numFmtId="2" fontId="11" fillId="2" borderId="0" xfId="0" applyNumberFormat="1" applyFont="1" applyFill="1" applyAlignment="1">
      <alignment horizontal="center" vertical="center"/>
    </xf>
    <xf numFmtId="0" fontId="12" fillId="0" borderId="0" xfId="0" applyFont="1"/>
    <xf numFmtId="2" fontId="8" fillId="0" borderId="1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3" fillId="0" borderId="0" xfId="0" applyFont="1" applyFill="1"/>
    <xf numFmtId="0" fontId="4" fillId="0" borderId="0" xfId="0" applyFont="1" applyFill="1"/>
    <xf numFmtId="0" fontId="8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8" fillId="2" borderId="1" xfId="1" applyFont="1" applyFill="1" applyBorder="1" applyAlignment="1">
      <alignment horizontal="center" vertical="center" wrapText="1"/>
    </xf>
    <xf numFmtId="2" fontId="8" fillId="2" borderId="1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vertical="center" wrapText="1"/>
    </xf>
    <xf numFmtId="0" fontId="13" fillId="2" borderId="0" xfId="1" applyFont="1" applyFill="1" applyBorder="1" applyAlignment="1">
      <alignment horizontal="left" vertical="center" wrapText="1"/>
    </xf>
    <xf numFmtId="0" fontId="8" fillId="2" borderId="0" xfId="1" applyFont="1" applyFill="1" applyBorder="1" applyAlignment="1">
      <alignment horizontal="center" vertical="center" wrapText="1"/>
    </xf>
    <xf numFmtId="0" fontId="8" fillId="2" borderId="0" xfId="1" applyFont="1" applyFill="1" applyBorder="1" applyAlignment="1">
      <alignment vertical="top" wrapText="1"/>
    </xf>
    <xf numFmtId="0" fontId="13" fillId="2" borderId="0" xfId="1" applyFont="1" applyFill="1"/>
    <xf numFmtId="0" fontId="8" fillId="2" borderId="0" xfId="1" applyFont="1" applyFill="1" applyAlignment="1">
      <alignment horizontal="left" vertical="center"/>
    </xf>
    <xf numFmtId="2" fontId="8" fillId="2" borderId="0" xfId="1" applyNumberFormat="1" applyFont="1" applyFill="1" applyAlignment="1">
      <alignment horizontal="center" vertical="center"/>
    </xf>
    <xf numFmtId="0" fontId="9" fillId="2" borderId="0" xfId="1" applyFont="1" applyFill="1"/>
    <xf numFmtId="2" fontId="8" fillId="2" borderId="0" xfId="1" applyNumberFormat="1" applyFont="1" applyFill="1" applyBorder="1" applyAlignment="1">
      <alignment horizontal="center" vertical="center" wrapText="1"/>
    </xf>
    <xf numFmtId="0" fontId="9" fillId="2" borderId="0" xfId="1" applyFont="1" applyFill="1" applyAlignment="1">
      <alignment horizontal="center" vertical="center"/>
    </xf>
    <xf numFmtId="2" fontId="13" fillId="2" borderId="1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/>
    </xf>
    <xf numFmtId="0" fontId="13" fillId="2" borderId="0" xfId="1" applyFont="1" applyFill="1" applyAlignment="1">
      <alignment horizontal="left"/>
    </xf>
    <xf numFmtId="0" fontId="8" fillId="2" borderId="0" xfId="1" applyFont="1" applyFill="1"/>
    <xf numFmtId="2" fontId="8" fillId="2" borderId="1" xfId="0" applyNumberFormat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vertical="top" wrapText="1"/>
    </xf>
    <xf numFmtId="2" fontId="8" fillId="2" borderId="1" xfId="1" applyNumberFormat="1" applyFont="1" applyFill="1" applyBorder="1" applyAlignment="1">
      <alignment horizontal="center" vertical="center"/>
    </xf>
    <xf numFmtId="2" fontId="13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top" wrapText="1"/>
    </xf>
    <xf numFmtId="0" fontId="13" fillId="2" borderId="1" xfId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13" fillId="2" borderId="1" xfId="1" applyFont="1" applyFill="1" applyBorder="1" applyAlignment="1">
      <alignment horizontal="center" vertical="center" wrapText="1"/>
    </xf>
    <xf numFmtId="0" fontId="10" fillId="2" borderId="0" xfId="0" applyFont="1" applyFill="1"/>
    <xf numFmtId="2" fontId="11" fillId="2" borderId="0" xfId="0" applyNumberFormat="1" applyFont="1" applyFill="1" applyAlignment="1">
      <alignment horizontal="left" vertical="center"/>
    </xf>
    <xf numFmtId="0" fontId="11" fillId="2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0" fillId="2" borderId="0" xfId="0" applyFill="1"/>
    <xf numFmtId="0" fontId="8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left" vertical="center" wrapText="1"/>
    </xf>
    <xf numFmtId="0" fontId="8" fillId="2" borderId="1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 wrapText="1"/>
    </xf>
    <xf numFmtId="2" fontId="13" fillId="2" borderId="1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8" fillId="0" borderId="0" xfId="0" applyFont="1" applyFill="1"/>
    <xf numFmtId="0" fontId="8" fillId="0" borderId="1" xfId="0" applyFont="1" applyFill="1" applyBorder="1" applyAlignment="1">
      <alignment horizontal="left" vertical="center" wrapText="1"/>
    </xf>
    <xf numFmtId="0" fontId="15" fillId="0" borderId="0" xfId="0" applyFont="1"/>
    <xf numFmtId="1" fontId="8" fillId="0" borderId="1" xfId="0" applyNumberFormat="1" applyFont="1" applyFill="1" applyBorder="1" applyAlignment="1">
      <alignment horizontal="center" vertical="center"/>
    </xf>
    <xf numFmtId="0" fontId="9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8" fillId="0" borderId="1" xfId="1" applyFont="1" applyBorder="1" applyAlignment="1">
      <alignment horizontal="center"/>
    </xf>
    <xf numFmtId="0" fontId="13" fillId="2" borderId="1" xfId="1" applyFont="1" applyFill="1" applyBorder="1" applyAlignment="1">
      <alignment horizontal="left" vertical="center" wrapText="1"/>
    </xf>
    <xf numFmtId="2" fontId="6" fillId="2" borderId="1" xfId="1" applyNumberFormat="1" applyFont="1" applyFill="1" applyBorder="1" applyAlignment="1">
      <alignment horizontal="center" vertical="center" wrapText="1"/>
    </xf>
    <xf numFmtId="2" fontId="9" fillId="2" borderId="0" xfId="1" applyNumberFormat="1" applyFont="1" applyFill="1" applyAlignment="1">
      <alignment horizontal="center" vertical="center"/>
    </xf>
    <xf numFmtId="2" fontId="14" fillId="2" borderId="1" xfId="1" applyNumberFormat="1" applyFont="1" applyFill="1" applyBorder="1" applyAlignment="1">
      <alignment horizontal="center" vertical="center" wrapText="1"/>
    </xf>
    <xf numFmtId="2" fontId="8" fillId="2" borderId="0" xfId="1" applyNumberFormat="1" applyFont="1" applyFill="1" applyAlignment="1">
      <alignment horizontal="left" vertical="center"/>
    </xf>
    <xf numFmtId="0" fontId="13" fillId="2" borderId="1" xfId="1" applyFont="1" applyFill="1" applyBorder="1" applyAlignment="1">
      <alignment horizontal="left" vertical="center" wrapText="1"/>
    </xf>
    <xf numFmtId="2" fontId="14" fillId="2" borderId="1" xfId="1" applyNumberFormat="1" applyFont="1" applyFill="1" applyBorder="1" applyAlignment="1">
      <alignment horizontal="center" vertical="center" wrapText="1"/>
    </xf>
    <xf numFmtId="0" fontId="13" fillId="2" borderId="1" xfId="1" applyFont="1" applyFill="1" applyBorder="1" applyAlignment="1">
      <alignment horizontal="center" vertical="top" wrapText="1"/>
    </xf>
    <xf numFmtId="0" fontId="2" fillId="2" borderId="1" xfId="1" applyFont="1" applyFill="1" applyBorder="1" applyAlignment="1">
      <alignment horizontal="left" vertical="center" wrapText="1"/>
    </xf>
    <xf numFmtId="2" fontId="6" fillId="2" borderId="1" xfId="1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13" fillId="2" borderId="1" xfId="1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2" fontId="11" fillId="0" borderId="0" xfId="0" applyNumberFormat="1" applyFont="1" applyAlignment="1">
      <alignment horizontal="left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7"/>
  <sheetViews>
    <sheetView tabSelected="1" view="pageBreakPreview" zoomScale="35" zoomScaleNormal="46" zoomScaleSheetLayoutView="35" workbookViewId="0">
      <selection activeCell="I52" sqref="I52"/>
    </sheetView>
  </sheetViews>
  <sheetFormatPr defaultColWidth="7.28515625" defaultRowHeight="33" x14ac:dyDescent="0.4"/>
  <cols>
    <col min="1" max="1" width="69.28515625" style="80" customWidth="1"/>
    <col min="2" max="2" width="29.42578125" style="81" customWidth="1"/>
    <col min="3" max="3" width="25.140625" style="7" customWidth="1"/>
    <col min="4" max="4" width="30.5703125" style="7" customWidth="1"/>
    <col min="5" max="5" width="31.7109375" style="7" customWidth="1"/>
    <col min="6" max="6" width="32.42578125" style="7" customWidth="1"/>
    <col min="7" max="8" width="18.5703125" style="4" customWidth="1"/>
    <col min="9" max="9" width="20.28515625" style="4" customWidth="1"/>
    <col min="10" max="10" width="20.140625" style="4" customWidth="1"/>
    <col min="11" max="11" width="19" style="4" customWidth="1"/>
    <col min="12" max="12" width="18.28515625" style="4" customWidth="1"/>
    <col min="13" max="13" width="18.42578125" style="4" customWidth="1"/>
    <col min="14" max="14" width="16.7109375" style="4" customWidth="1"/>
    <col min="15" max="15" width="21.28515625" style="4" customWidth="1"/>
    <col min="16" max="16" width="20.7109375" style="8" customWidth="1"/>
    <col min="17" max="195" width="7.28515625" style="6"/>
    <col min="196" max="196" width="11.140625" style="6" customWidth="1"/>
    <col min="197" max="197" width="52.42578125" style="6" customWidth="1"/>
    <col min="198" max="199" width="19.140625" style="6" customWidth="1"/>
    <col min="200" max="200" width="15.140625" style="6" customWidth="1"/>
    <col min="201" max="201" width="15.28515625" style="6" customWidth="1"/>
    <col min="202" max="202" width="14.42578125" style="6" customWidth="1"/>
    <col min="203" max="203" width="12.7109375" style="6" bestFit="1" customWidth="1"/>
    <col min="204" max="204" width="14.7109375" style="6" customWidth="1"/>
    <col min="205" max="205" width="15.140625" style="6" customWidth="1"/>
    <col min="206" max="206" width="15.7109375" style="6" customWidth="1"/>
    <col min="207" max="207" width="16" style="6" customWidth="1"/>
    <col min="208" max="208" width="13.7109375" style="6" customWidth="1"/>
    <col min="209" max="209" width="16" style="6" customWidth="1"/>
    <col min="210" max="210" width="15.42578125" style="6" customWidth="1"/>
    <col min="211" max="211" width="14" style="6" customWidth="1"/>
    <col min="212" max="212" width="14.5703125" style="6" customWidth="1"/>
    <col min="213" max="213" width="14.7109375" style="6" customWidth="1"/>
    <col min="214" max="214" width="13.28515625" style="6" customWidth="1"/>
    <col min="215" max="215" width="16.7109375" style="6" customWidth="1"/>
    <col min="216" max="216" width="16.42578125" style="6" customWidth="1"/>
    <col min="217" max="217" width="17.140625" style="6" customWidth="1"/>
    <col min="218" max="218" width="18" style="6" customWidth="1"/>
    <col min="219" max="219" width="16.28515625" style="6" customWidth="1"/>
    <col min="220" max="220" width="15.85546875" style="6" customWidth="1"/>
    <col min="221" max="221" width="21.7109375" style="6" customWidth="1"/>
    <col min="222" max="222" width="15" style="6" customWidth="1"/>
    <col min="223" max="223" width="14.7109375" style="6" customWidth="1"/>
    <col min="224" max="451" width="7.28515625" style="6"/>
    <col min="452" max="452" width="11.140625" style="6" customWidth="1"/>
    <col min="453" max="453" width="52.42578125" style="6" customWidth="1"/>
    <col min="454" max="455" width="19.140625" style="6" customWidth="1"/>
    <col min="456" max="456" width="15.140625" style="6" customWidth="1"/>
    <col min="457" max="457" width="15.28515625" style="6" customWidth="1"/>
    <col min="458" max="458" width="14.42578125" style="6" customWidth="1"/>
    <col min="459" max="459" width="12.7109375" style="6" bestFit="1" customWidth="1"/>
    <col min="460" max="460" width="14.7109375" style="6" customWidth="1"/>
    <col min="461" max="461" width="15.140625" style="6" customWidth="1"/>
    <col min="462" max="462" width="15.7109375" style="6" customWidth="1"/>
    <col min="463" max="463" width="16" style="6" customWidth="1"/>
    <col min="464" max="464" width="13.7109375" style="6" customWidth="1"/>
    <col min="465" max="465" width="16" style="6" customWidth="1"/>
    <col min="466" max="466" width="15.42578125" style="6" customWidth="1"/>
    <col min="467" max="467" width="14" style="6" customWidth="1"/>
    <col min="468" max="468" width="14.5703125" style="6" customWidth="1"/>
    <col min="469" max="469" width="14.7109375" style="6" customWidth="1"/>
    <col min="470" max="470" width="13.28515625" style="6" customWidth="1"/>
    <col min="471" max="471" width="16.7109375" style="6" customWidth="1"/>
    <col min="472" max="472" width="16.42578125" style="6" customWidth="1"/>
    <col min="473" max="473" width="17.140625" style="6" customWidth="1"/>
    <col min="474" max="474" width="18" style="6" customWidth="1"/>
    <col min="475" max="475" width="16.28515625" style="6" customWidth="1"/>
    <col min="476" max="476" width="15.85546875" style="6" customWidth="1"/>
    <col min="477" max="477" width="21.7109375" style="6" customWidth="1"/>
    <col min="478" max="478" width="15" style="6" customWidth="1"/>
    <col min="479" max="479" width="14.7109375" style="6" customWidth="1"/>
    <col min="480" max="707" width="7.28515625" style="6"/>
    <col min="708" max="708" width="11.140625" style="6" customWidth="1"/>
    <col min="709" max="709" width="52.42578125" style="6" customWidth="1"/>
    <col min="710" max="711" width="19.140625" style="6" customWidth="1"/>
    <col min="712" max="712" width="15.140625" style="6" customWidth="1"/>
    <col min="713" max="713" width="15.28515625" style="6" customWidth="1"/>
    <col min="714" max="714" width="14.42578125" style="6" customWidth="1"/>
    <col min="715" max="715" width="12.7109375" style="6" bestFit="1" customWidth="1"/>
    <col min="716" max="716" width="14.7109375" style="6" customWidth="1"/>
    <col min="717" max="717" width="15.140625" style="6" customWidth="1"/>
    <col min="718" max="718" width="15.7109375" style="6" customWidth="1"/>
    <col min="719" max="719" width="16" style="6" customWidth="1"/>
    <col min="720" max="720" width="13.7109375" style="6" customWidth="1"/>
    <col min="721" max="721" width="16" style="6" customWidth="1"/>
    <col min="722" max="722" width="15.42578125" style="6" customWidth="1"/>
    <col min="723" max="723" width="14" style="6" customWidth="1"/>
    <col min="724" max="724" width="14.5703125" style="6" customWidth="1"/>
    <col min="725" max="725" width="14.7109375" style="6" customWidth="1"/>
    <col min="726" max="726" width="13.28515625" style="6" customWidth="1"/>
    <col min="727" max="727" width="16.7109375" style="6" customWidth="1"/>
    <col min="728" max="728" width="16.42578125" style="6" customWidth="1"/>
    <col min="729" max="729" width="17.140625" style="6" customWidth="1"/>
    <col min="730" max="730" width="18" style="6" customWidth="1"/>
    <col min="731" max="731" width="16.28515625" style="6" customWidth="1"/>
    <col min="732" max="732" width="15.85546875" style="6" customWidth="1"/>
    <col min="733" max="733" width="21.7109375" style="6" customWidth="1"/>
    <col min="734" max="734" width="15" style="6" customWidth="1"/>
    <col min="735" max="735" width="14.7109375" style="6" customWidth="1"/>
    <col min="736" max="963" width="7.28515625" style="6"/>
    <col min="964" max="964" width="11.140625" style="6" customWidth="1"/>
    <col min="965" max="965" width="52.42578125" style="6" customWidth="1"/>
    <col min="966" max="967" width="19.140625" style="6" customWidth="1"/>
    <col min="968" max="968" width="15.140625" style="6" customWidth="1"/>
    <col min="969" max="969" width="15.28515625" style="6" customWidth="1"/>
    <col min="970" max="970" width="14.42578125" style="6" customWidth="1"/>
    <col min="971" max="971" width="12.7109375" style="6" bestFit="1" customWidth="1"/>
    <col min="972" max="972" width="14.7109375" style="6" customWidth="1"/>
    <col min="973" max="973" width="15.140625" style="6" customWidth="1"/>
    <col min="974" max="974" width="15.7109375" style="6" customWidth="1"/>
    <col min="975" max="975" width="16" style="6" customWidth="1"/>
    <col min="976" max="976" width="13.7109375" style="6" customWidth="1"/>
    <col min="977" max="977" width="16" style="6" customWidth="1"/>
    <col min="978" max="978" width="15.42578125" style="6" customWidth="1"/>
    <col min="979" max="979" width="14" style="6" customWidth="1"/>
    <col min="980" max="980" width="14.5703125" style="6" customWidth="1"/>
    <col min="981" max="981" width="14.7109375" style="6" customWidth="1"/>
    <col min="982" max="982" width="13.28515625" style="6" customWidth="1"/>
    <col min="983" max="983" width="16.7109375" style="6" customWidth="1"/>
    <col min="984" max="984" width="16.42578125" style="6" customWidth="1"/>
    <col min="985" max="985" width="17.140625" style="6" customWidth="1"/>
    <col min="986" max="986" width="18" style="6" customWidth="1"/>
    <col min="987" max="987" width="16.28515625" style="6" customWidth="1"/>
    <col min="988" max="988" width="15.85546875" style="6" customWidth="1"/>
    <col min="989" max="989" width="21.7109375" style="6" customWidth="1"/>
    <col min="990" max="990" width="15" style="6" customWidth="1"/>
    <col min="991" max="991" width="14.7109375" style="6" customWidth="1"/>
    <col min="992" max="1219" width="7.28515625" style="6"/>
    <col min="1220" max="1220" width="11.140625" style="6" customWidth="1"/>
    <col min="1221" max="1221" width="52.42578125" style="6" customWidth="1"/>
    <col min="1222" max="1223" width="19.140625" style="6" customWidth="1"/>
    <col min="1224" max="1224" width="15.140625" style="6" customWidth="1"/>
    <col min="1225" max="1225" width="15.28515625" style="6" customWidth="1"/>
    <col min="1226" max="1226" width="14.42578125" style="6" customWidth="1"/>
    <col min="1227" max="1227" width="12.7109375" style="6" bestFit="1" customWidth="1"/>
    <col min="1228" max="1228" width="14.7109375" style="6" customWidth="1"/>
    <col min="1229" max="1229" width="15.140625" style="6" customWidth="1"/>
    <col min="1230" max="1230" width="15.7109375" style="6" customWidth="1"/>
    <col min="1231" max="1231" width="16" style="6" customWidth="1"/>
    <col min="1232" max="1232" width="13.7109375" style="6" customWidth="1"/>
    <col min="1233" max="1233" width="16" style="6" customWidth="1"/>
    <col min="1234" max="1234" width="15.42578125" style="6" customWidth="1"/>
    <col min="1235" max="1235" width="14" style="6" customWidth="1"/>
    <col min="1236" max="1236" width="14.5703125" style="6" customWidth="1"/>
    <col min="1237" max="1237" width="14.7109375" style="6" customWidth="1"/>
    <col min="1238" max="1238" width="13.28515625" style="6" customWidth="1"/>
    <col min="1239" max="1239" width="16.7109375" style="6" customWidth="1"/>
    <col min="1240" max="1240" width="16.42578125" style="6" customWidth="1"/>
    <col min="1241" max="1241" width="17.140625" style="6" customWidth="1"/>
    <col min="1242" max="1242" width="18" style="6" customWidth="1"/>
    <col min="1243" max="1243" width="16.28515625" style="6" customWidth="1"/>
    <col min="1244" max="1244" width="15.85546875" style="6" customWidth="1"/>
    <col min="1245" max="1245" width="21.7109375" style="6" customWidth="1"/>
    <col min="1246" max="1246" width="15" style="6" customWidth="1"/>
    <col min="1247" max="1247" width="14.7109375" style="6" customWidth="1"/>
    <col min="1248" max="1475" width="7.28515625" style="6"/>
    <col min="1476" max="1476" width="11.140625" style="6" customWidth="1"/>
    <col min="1477" max="1477" width="52.42578125" style="6" customWidth="1"/>
    <col min="1478" max="1479" width="19.140625" style="6" customWidth="1"/>
    <col min="1480" max="1480" width="15.140625" style="6" customWidth="1"/>
    <col min="1481" max="1481" width="15.28515625" style="6" customWidth="1"/>
    <col min="1482" max="1482" width="14.42578125" style="6" customWidth="1"/>
    <col min="1483" max="1483" width="12.7109375" style="6" bestFit="1" customWidth="1"/>
    <col min="1484" max="1484" width="14.7109375" style="6" customWidth="1"/>
    <col min="1485" max="1485" width="15.140625" style="6" customWidth="1"/>
    <col min="1486" max="1486" width="15.7109375" style="6" customWidth="1"/>
    <col min="1487" max="1487" width="16" style="6" customWidth="1"/>
    <col min="1488" max="1488" width="13.7109375" style="6" customWidth="1"/>
    <col min="1489" max="1489" width="16" style="6" customWidth="1"/>
    <col min="1490" max="1490" width="15.42578125" style="6" customWidth="1"/>
    <col min="1491" max="1491" width="14" style="6" customWidth="1"/>
    <col min="1492" max="1492" width="14.5703125" style="6" customWidth="1"/>
    <col min="1493" max="1493" width="14.7109375" style="6" customWidth="1"/>
    <col min="1494" max="1494" width="13.28515625" style="6" customWidth="1"/>
    <col min="1495" max="1495" width="16.7109375" style="6" customWidth="1"/>
    <col min="1496" max="1496" width="16.42578125" style="6" customWidth="1"/>
    <col min="1497" max="1497" width="17.140625" style="6" customWidth="1"/>
    <col min="1498" max="1498" width="18" style="6" customWidth="1"/>
    <col min="1499" max="1499" width="16.28515625" style="6" customWidth="1"/>
    <col min="1500" max="1500" width="15.85546875" style="6" customWidth="1"/>
    <col min="1501" max="1501" width="21.7109375" style="6" customWidth="1"/>
    <col min="1502" max="1502" width="15" style="6" customWidth="1"/>
    <col min="1503" max="1503" width="14.7109375" style="6" customWidth="1"/>
    <col min="1504" max="1731" width="7.28515625" style="6"/>
    <col min="1732" max="1732" width="11.140625" style="6" customWidth="1"/>
    <col min="1733" max="1733" width="52.42578125" style="6" customWidth="1"/>
    <col min="1734" max="1735" width="19.140625" style="6" customWidth="1"/>
    <col min="1736" max="1736" width="15.140625" style="6" customWidth="1"/>
    <col min="1737" max="1737" width="15.28515625" style="6" customWidth="1"/>
    <col min="1738" max="1738" width="14.42578125" style="6" customWidth="1"/>
    <col min="1739" max="1739" width="12.7109375" style="6" bestFit="1" customWidth="1"/>
    <col min="1740" max="1740" width="14.7109375" style="6" customWidth="1"/>
    <col min="1741" max="1741" width="15.140625" style="6" customWidth="1"/>
    <col min="1742" max="1742" width="15.7109375" style="6" customWidth="1"/>
    <col min="1743" max="1743" width="16" style="6" customWidth="1"/>
    <col min="1744" max="1744" width="13.7109375" style="6" customWidth="1"/>
    <col min="1745" max="1745" width="16" style="6" customWidth="1"/>
    <col min="1746" max="1746" width="15.42578125" style="6" customWidth="1"/>
    <col min="1747" max="1747" width="14" style="6" customWidth="1"/>
    <col min="1748" max="1748" width="14.5703125" style="6" customWidth="1"/>
    <col min="1749" max="1749" width="14.7109375" style="6" customWidth="1"/>
    <col min="1750" max="1750" width="13.28515625" style="6" customWidth="1"/>
    <col min="1751" max="1751" width="16.7109375" style="6" customWidth="1"/>
    <col min="1752" max="1752" width="16.42578125" style="6" customWidth="1"/>
    <col min="1753" max="1753" width="17.140625" style="6" customWidth="1"/>
    <col min="1754" max="1754" width="18" style="6" customWidth="1"/>
    <col min="1755" max="1755" width="16.28515625" style="6" customWidth="1"/>
    <col min="1756" max="1756" width="15.85546875" style="6" customWidth="1"/>
    <col min="1757" max="1757" width="21.7109375" style="6" customWidth="1"/>
    <col min="1758" max="1758" width="15" style="6" customWidth="1"/>
    <col min="1759" max="1759" width="14.7109375" style="6" customWidth="1"/>
    <col min="1760" max="1987" width="7.28515625" style="6"/>
    <col min="1988" max="1988" width="11.140625" style="6" customWidth="1"/>
    <col min="1989" max="1989" width="52.42578125" style="6" customWidth="1"/>
    <col min="1990" max="1991" width="19.140625" style="6" customWidth="1"/>
    <col min="1992" max="1992" width="15.140625" style="6" customWidth="1"/>
    <col min="1993" max="1993" width="15.28515625" style="6" customWidth="1"/>
    <col min="1994" max="1994" width="14.42578125" style="6" customWidth="1"/>
    <col min="1995" max="1995" width="12.7109375" style="6" bestFit="1" customWidth="1"/>
    <col min="1996" max="1996" width="14.7109375" style="6" customWidth="1"/>
    <col min="1997" max="1997" width="15.140625" style="6" customWidth="1"/>
    <col min="1998" max="1998" width="15.7109375" style="6" customWidth="1"/>
    <col min="1999" max="1999" width="16" style="6" customWidth="1"/>
    <col min="2000" max="2000" width="13.7109375" style="6" customWidth="1"/>
    <col min="2001" max="2001" width="16" style="6" customWidth="1"/>
    <col min="2002" max="2002" width="15.42578125" style="6" customWidth="1"/>
    <col min="2003" max="2003" width="14" style="6" customWidth="1"/>
    <col min="2004" max="2004" width="14.5703125" style="6" customWidth="1"/>
    <col min="2005" max="2005" width="14.7109375" style="6" customWidth="1"/>
    <col min="2006" max="2006" width="13.28515625" style="6" customWidth="1"/>
    <col min="2007" max="2007" width="16.7109375" style="6" customWidth="1"/>
    <col min="2008" max="2008" width="16.42578125" style="6" customWidth="1"/>
    <col min="2009" max="2009" width="17.140625" style="6" customWidth="1"/>
    <col min="2010" max="2010" width="18" style="6" customWidth="1"/>
    <col min="2011" max="2011" width="16.28515625" style="6" customWidth="1"/>
    <col min="2012" max="2012" width="15.85546875" style="6" customWidth="1"/>
    <col min="2013" max="2013" width="21.7109375" style="6" customWidth="1"/>
    <col min="2014" max="2014" width="15" style="6" customWidth="1"/>
    <col min="2015" max="2015" width="14.7109375" style="6" customWidth="1"/>
    <col min="2016" max="2243" width="7.28515625" style="6"/>
    <col min="2244" max="2244" width="11.140625" style="6" customWidth="1"/>
    <col min="2245" max="2245" width="52.42578125" style="6" customWidth="1"/>
    <col min="2246" max="2247" width="19.140625" style="6" customWidth="1"/>
    <col min="2248" max="2248" width="15.140625" style="6" customWidth="1"/>
    <col min="2249" max="2249" width="15.28515625" style="6" customWidth="1"/>
    <col min="2250" max="2250" width="14.42578125" style="6" customWidth="1"/>
    <col min="2251" max="2251" width="12.7109375" style="6" bestFit="1" customWidth="1"/>
    <col min="2252" max="2252" width="14.7109375" style="6" customWidth="1"/>
    <col min="2253" max="2253" width="15.140625" style="6" customWidth="1"/>
    <col min="2254" max="2254" width="15.7109375" style="6" customWidth="1"/>
    <col min="2255" max="2255" width="16" style="6" customWidth="1"/>
    <col min="2256" max="2256" width="13.7109375" style="6" customWidth="1"/>
    <col min="2257" max="2257" width="16" style="6" customWidth="1"/>
    <col min="2258" max="2258" width="15.42578125" style="6" customWidth="1"/>
    <col min="2259" max="2259" width="14" style="6" customWidth="1"/>
    <col min="2260" max="2260" width="14.5703125" style="6" customWidth="1"/>
    <col min="2261" max="2261" width="14.7109375" style="6" customWidth="1"/>
    <col min="2262" max="2262" width="13.28515625" style="6" customWidth="1"/>
    <col min="2263" max="2263" width="16.7109375" style="6" customWidth="1"/>
    <col min="2264" max="2264" width="16.42578125" style="6" customWidth="1"/>
    <col min="2265" max="2265" width="17.140625" style="6" customWidth="1"/>
    <col min="2266" max="2266" width="18" style="6" customWidth="1"/>
    <col min="2267" max="2267" width="16.28515625" style="6" customWidth="1"/>
    <col min="2268" max="2268" width="15.85546875" style="6" customWidth="1"/>
    <col min="2269" max="2269" width="21.7109375" style="6" customWidth="1"/>
    <col min="2270" max="2270" width="15" style="6" customWidth="1"/>
    <col min="2271" max="2271" width="14.7109375" style="6" customWidth="1"/>
    <col min="2272" max="2499" width="7.28515625" style="6"/>
    <col min="2500" max="2500" width="11.140625" style="6" customWidth="1"/>
    <col min="2501" max="2501" width="52.42578125" style="6" customWidth="1"/>
    <col min="2502" max="2503" width="19.140625" style="6" customWidth="1"/>
    <col min="2504" max="2504" width="15.140625" style="6" customWidth="1"/>
    <col min="2505" max="2505" width="15.28515625" style="6" customWidth="1"/>
    <col min="2506" max="2506" width="14.42578125" style="6" customWidth="1"/>
    <col min="2507" max="2507" width="12.7109375" style="6" bestFit="1" customWidth="1"/>
    <col min="2508" max="2508" width="14.7109375" style="6" customWidth="1"/>
    <col min="2509" max="2509" width="15.140625" style="6" customWidth="1"/>
    <col min="2510" max="2510" width="15.7109375" style="6" customWidth="1"/>
    <col min="2511" max="2511" width="16" style="6" customWidth="1"/>
    <col min="2512" max="2512" width="13.7109375" style="6" customWidth="1"/>
    <col min="2513" max="2513" width="16" style="6" customWidth="1"/>
    <col min="2514" max="2514" width="15.42578125" style="6" customWidth="1"/>
    <col min="2515" max="2515" width="14" style="6" customWidth="1"/>
    <col min="2516" max="2516" width="14.5703125" style="6" customWidth="1"/>
    <col min="2517" max="2517" width="14.7109375" style="6" customWidth="1"/>
    <col min="2518" max="2518" width="13.28515625" style="6" customWidth="1"/>
    <col min="2519" max="2519" width="16.7109375" style="6" customWidth="1"/>
    <col min="2520" max="2520" width="16.42578125" style="6" customWidth="1"/>
    <col min="2521" max="2521" width="17.140625" style="6" customWidth="1"/>
    <col min="2522" max="2522" width="18" style="6" customWidth="1"/>
    <col min="2523" max="2523" width="16.28515625" style="6" customWidth="1"/>
    <col min="2524" max="2524" width="15.85546875" style="6" customWidth="1"/>
    <col min="2525" max="2525" width="21.7109375" style="6" customWidth="1"/>
    <col min="2526" max="2526" width="15" style="6" customWidth="1"/>
    <col min="2527" max="2527" width="14.7109375" style="6" customWidth="1"/>
    <col min="2528" max="2755" width="7.28515625" style="6"/>
    <col min="2756" max="2756" width="11.140625" style="6" customWidth="1"/>
    <col min="2757" max="2757" width="52.42578125" style="6" customWidth="1"/>
    <col min="2758" max="2759" width="19.140625" style="6" customWidth="1"/>
    <col min="2760" max="2760" width="15.140625" style="6" customWidth="1"/>
    <col min="2761" max="2761" width="15.28515625" style="6" customWidth="1"/>
    <col min="2762" max="2762" width="14.42578125" style="6" customWidth="1"/>
    <col min="2763" max="2763" width="12.7109375" style="6" bestFit="1" customWidth="1"/>
    <col min="2764" max="2764" width="14.7109375" style="6" customWidth="1"/>
    <col min="2765" max="2765" width="15.140625" style="6" customWidth="1"/>
    <col min="2766" max="2766" width="15.7109375" style="6" customWidth="1"/>
    <col min="2767" max="2767" width="16" style="6" customWidth="1"/>
    <col min="2768" max="2768" width="13.7109375" style="6" customWidth="1"/>
    <col min="2769" max="2769" width="16" style="6" customWidth="1"/>
    <col min="2770" max="2770" width="15.42578125" style="6" customWidth="1"/>
    <col min="2771" max="2771" width="14" style="6" customWidth="1"/>
    <col min="2772" max="2772" width="14.5703125" style="6" customWidth="1"/>
    <col min="2773" max="2773" width="14.7109375" style="6" customWidth="1"/>
    <col min="2774" max="2774" width="13.28515625" style="6" customWidth="1"/>
    <col min="2775" max="2775" width="16.7109375" style="6" customWidth="1"/>
    <col min="2776" max="2776" width="16.42578125" style="6" customWidth="1"/>
    <col min="2777" max="2777" width="17.140625" style="6" customWidth="1"/>
    <col min="2778" max="2778" width="18" style="6" customWidth="1"/>
    <col min="2779" max="2779" width="16.28515625" style="6" customWidth="1"/>
    <col min="2780" max="2780" width="15.85546875" style="6" customWidth="1"/>
    <col min="2781" max="2781" width="21.7109375" style="6" customWidth="1"/>
    <col min="2782" max="2782" width="15" style="6" customWidth="1"/>
    <col min="2783" max="2783" width="14.7109375" style="6" customWidth="1"/>
    <col min="2784" max="3011" width="7.28515625" style="6"/>
    <col min="3012" max="3012" width="11.140625" style="6" customWidth="1"/>
    <col min="3013" max="3013" width="52.42578125" style="6" customWidth="1"/>
    <col min="3014" max="3015" width="19.140625" style="6" customWidth="1"/>
    <col min="3016" max="3016" width="15.140625" style="6" customWidth="1"/>
    <col min="3017" max="3017" width="15.28515625" style="6" customWidth="1"/>
    <col min="3018" max="3018" width="14.42578125" style="6" customWidth="1"/>
    <col min="3019" max="3019" width="12.7109375" style="6" bestFit="1" customWidth="1"/>
    <col min="3020" max="3020" width="14.7109375" style="6" customWidth="1"/>
    <col min="3021" max="3021" width="15.140625" style="6" customWidth="1"/>
    <col min="3022" max="3022" width="15.7109375" style="6" customWidth="1"/>
    <col min="3023" max="3023" width="16" style="6" customWidth="1"/>
    <col min="3024" max="3024" width="13.7109375" style="6" customWidth="1"/>
    <col min="3025" max="3025" width="16" style="6" customWidth="1"/>
    <col min="3026" max="3026" width="15.42578125" style="6" customWidth="1"/>
    <col min="3027" max="3027" width="14" style="6" customWidth="1"/>
    <col min="3028" max="3028" width="14.5703125" style="6" customWidth="1"/>
    <col min="3029" max="3029" width="14.7109375" style="6" customWidth="1"/>
    <col min="3030" max="3030" width="13.28515625" style="6" customWidth="1"/>
    <col min="3031" max="3031" width="16.7109375" style="6" customWidth="1"/>
    <col min="3032" max="3032" width="16.42578125" style="6" customWidth="1"/>
    <col min="3033" max="3033" width="17.140625" style="6" customWidth="1"/>
    <col min="3034" max="3034" width="18" style="6" customWidth="1"/>
    <col min="3035" max="3035" width="16.28515625" style="6" customWidth="1"/>
    <col min="3036" max="3036" width="15.85546875" style="6" customWidth="1"/>
    <col min="3037" max="3037" width="21.7109375" style="6" customWidth="1"/>
    <col min="3038" max="3038" width="15" style="6" customWidth="1"/>
    <col min="3039" max="3039" width="14.7109375" style="6" customWidth="1"/>
    <col min="3040" max="3267" width="7.28515625" style="6"/>
    <col min="3268" max="3268" width="11.140625" style="6" customWidth="1"/>
    <col min="3269" max="3269" width="52.42578125" style="6" customWidth="1"/>
    <col min="3270" max="3271" width="19.140625" style="6" customWidth="1"/>
    <col min="3272" max="3272" width="15.140625" style="6" customWidth="1"/>
    <col min="3273" max="3273" width="15.28515625" style="6" customWidth="1"/>
    <col min="3274" max="3274" width="14.42578125" style="6" customWidth="1"/>
    <col min="3275" max="3275" width="12.7109375" style="6" bestFit="1" customWidth="1"/>
    <col min="3276" max="3276" width="14.7109375" style="6" customWidth="1"/>
    <col min="3277" max="3277" width="15.140625" style="6" customWidth="1"/>
    <col min="3278" max="3278" width="15.7109375" style="6" customWidth="1"/>
    <col min="3279" max="3279" width="16" style="6" customWidth="1"/>
    <col min="3280" max="3280" width="13.7109375" style="6" customWidth="1"/>
    <col min="3281" max="3281" width="16" style="6" customWidth="1"/>
    <col min="3282" max="3282" width="15.42578125" style="6" customWidth="1"/>
    <col min="3283" max="3283" width="14" style="6" customWidth="1"/>
    <col min="3284" max="3284" width="14.5703125" style="6" customWidth="1"/>
    <col min="3285" max="3285" width="14.7109375" style="6" customWidth="1"/>
    <col min="3286" max="3286" width="13.28515625" style="6" customWidth="1"/>
    <col min="3287" max="3287" width="16.7109375" style="6" customWidth="1"/>
    <col min="3288" max="3288" width="16.42578125" style="6" customWidth="1"/>
    <col min="3289" max="3289" width="17.140625" style="6" customWidth="1"/>
    <col min="3290" max="3290" width="18" style="6" customWidth="1"/>
    <col min="3291" max="3291" width="16.28515625" style="6" customWidth="1"/>
    <col min="3292" max="3292" width="15.85546875" style="6" customWidth="1"/>
    <col min="3293" max="3293" width="21.7109375" style="6" customWidth="1"/>
    <col min="3294" max="3294" width="15" style="6" customWidth="1"/>
    <col min="3295" max="3295" width="14.7109375" style="6" customWidth="1"/>
    <col min="3296" max="3523" width="7.28515625" style="6"/>
    <col min="3524" max="3524" width="11.140625" style="6" customWidth="1"/>
    <col min="3525" max="3525" width="52.42578125" style="6" customWidth="1"/>
    <col min="3526" max="3527" width="19.140625" style="6" customWidth="1"/>
    <col min="3528" max="3528" width="15.140625" style="6" customWidth="1"/>
    <col min="3529" max="3529" width="15.28515625" style="6" customWidth="1"/>
    <col min="3530" max="3530" width="14.42578125" style="6" customWidth="1"/>
    <col min="3531" max="3531" width="12.7109375" style="6" bestFit="1" customWidth="1"/>
    <col min="3532" max="3532" width="14.7109375" style="6" customWidth="1"/>
    <col min="3533" max="3533" width="15.140625" style="6" customWidth="1"/>
    <col min="3534" max="3534" width="15.7109375" style="6" customWidth="1"/>
    <col min="3535" max="3535" width="16" style="6" customWidth="1"/>
    <col min="3536" max="3536" width="13.7109375" style="6" customWidth="1"/>
    <col min="3537" max="3537" width="16" style="6" customWidth="1"/>
    <col min="3538" max="3538" width="15.42578125" style="6" customWidth="1"/>
    <col min="3539" max="3539" width="14" style="6" customWidth="1"/>
    <col min="3540" max="3540" width="14.5703125" style="6" customWidth="1"/>
    <col min="3541" max="3541" width="14.7109375" style="6" customWidth="1"/>
    <col min="3542" max="3542" width="13.28515625" style="6" customWidth="1"/>
    <col min="3543" max="3543" width="16.7109375" style="6" customWidth="1"/>
    <col min="3544" max="3544" width="16.42578125" style="6" customWidth="1"/>
    <col min="3545" max="3545" width="17.140625" style="6" customWidth="1"/>
    <col min="3546" max="3546" width="18" style="6" customWidth="1"/>
    <col min="3547" max="3547" width="16.28515625" style="6" customWidth="1"/>
    <col min="3548" max="3548" width="15.85546875" style="6" customWidth="1"/>
    <col min="3549" max="3549" width="21.7109375" style="6" customWidth="1"/>
    <col min="3550" max="3550" width="15" style="6" customWidth="1"/>
    <col min="3551" max="3551" width="14.7109375" style="6" customWidth="1"/>
    <col min="3552" max="3779" width="7.28515625" style="6"/>
    <col min="3780" max="3780" width="11.140625" style="6" customWidth="1"/>
    <col min="3781" max="3781" width="52.42578125" style="6" customWidth="1"/>
    <col min="3782" max="3783" width="19.140625" style="6" customWidth="1"/>
    <col min="3784" max="3784" width="15.140625" style="6" customWidth="1"/>
    <col min="3785" max="3785" width="15.28515625" style="6" customWidth="1"/>
    <col min="3786" max="3786" width="14.42578125" style="6" customWidth="1"/>
    <col min="3787" max="3787" width="12.7109375" style="6" bestFit="1" customWidth="1"/>
    <col min="3788" max="3788" width="14.7109375" style="6" customWidth="1"/>
    <col min="3789" max="3789" width="15.140625" style="6" customWidth="1"/>
    <col min="3790" max="3790" width="15.7109375" style="6" customWidth="1"/>
    <col min="3791" max="3791" width="16" style="6" customWidth="1"/>
    <col min="3792" max="3792" width="13.7109375" style="6" customWidth="1"/>
    <col min="3793" max="3793" width="16" style="6" customWidth="1"/>
    <col min="3794" max="3794" width="15.42578125" style="6" customWidth="1"/>
    <col min="3795" max="3795" width="14" style="6" customWidth="1"/>
    <col min="3796" max="3796" width="14.5703125" style="6" customWidth="1"/>
    <col min="3797" max="3797" width="14.7109375" style="6" customWidth="1"/>
    <col min="3798" max="3798" width="13.28515625" style="6" customWidth="1"/>
    <col min="3799" max="3799" width="16.7109375" style="6" customWidth="1"/>
    <col min="3800" max="3800" width="16.42578125" style="6" customWidth="1"/>
    <col min="3801" max="3801" width="17.140625" style="6" customWidth="1"/>
    <col min="3802" max="3802" width="18" style="6" customWidth="1"/>
    <col min="3803" max="3803" width="16.28515625" style="6" customWidth="1"/>
    <col min="3804" max="3804" width="15.85546875" style="6" customWidth="1"/>
    <col min="3805" max="3805" width="21.7109375" style="6" customWidth="1"/>
    <col min="3806" max="3806" width="15" style="6" customWidth="1"/>
    <col min="3807" max="3807" width="14.7109375" style="6" customWidth="1"/>
    <col min="3808" max="4035" width="7.28515625" style="6"/>
    <col min="4036" max="4036" width="11.140625" style="6" customWidth="1"/>
    <col min="4037" max="4037" width="52.42578125" style="6" customWidth="1"/>
    <col min="4038" max="4039" width="19.140625" style="6" customWidth="1"/>
    <col min="4040" max="4040" width="15.140625" style="6" customWidth="1"/>
    <col min="4041" max="4041" width="15.28515625" style="6" customWidth="1"/>
    <col min="4042" max="4042" width="14.42578125" style="6" customWidth="1"/>
    <col min="4043" max="4043" width="12.7109375" style="6" bestFit="1" customWidth="1"/>
    <col min="4044" max="4044" width="14.7109375" style="6" customWidth="1"/>
    <col min="4045" max="4045" width="15.140625" style="6" customWidth="1"/>
    <col min="4046" max="4046" width="15.7109375" style="6" customWidth="1"/>
    <col min="4047" max="4047" width="16" style="6" customWidth="1"/>
    <col min="4048" max="4048" width="13.7109375" style="6" customWidth="1"/>
    <col min="4049" max="4049" width="16" style="6" customWidth="1"/>
    <col min="4050" max="4050" width="15.42578125" style="6" customWidth="1"/>
    <col min="4051" max="4051" width="14" style="6" customWidth="1"/>
    <col min="4052" max="4052" width="14.5703125" style="6" customWidth="1"/>
    <col min="4053" max="4053" width="14.7109375" style="6" customWidth="1"/>
    <col min="4054" max="4054" width="13.28515625" style="6" customWidth="1"/>
    <col min="4055" max="4055" width="16.7109375" style="6" customWidth="1"/>
    <col min="4056" max="4056" width="16.42578125" style="6" customWidth="1"/>
    <col min="4057" max="4057" width="17.140625" style="6" customWidth="1"/>
    <col min="4058" max="4058" width="18" style="6" customWidth="1"/>
    <col min="4059" max="4059" width="16.28515625" style="6" customWidth="1"/>
    <col min="4060" max="4060" width="15.85546875" style="6" customWidth="1"/>
    <col min="4061" max="4061" width="21.7109375" style="6" customWidth="1"/>
    <col min="4062" max="4062" width="15" style="6" customWidth="1"/>
    <col min="4063" max="4063" width="14.7109375" style="6" customWidth="1"/>
    <col min="4064" max="4291" width="7.28515625" style="6"/>
    <col min="4292" max="4292" width="11.140625" style="6" customWidth="1"/>
    <col min="4293" max="4293" width="52.42578125" style="6" customWidth="1"/>
    <col min="4294" max="4295" width="19.140625" style="6" customWidth="1"/>
    <col min="4296" max="4296" width="15.140625" style="6" customWidth="1"/>
    <col min="4297" max="4297" width="15.28515625" style="6" customWidth="1"/>
    <col min="4298" max="4298" width="14.42578125" style="6" customWidth="1"/>
    <col min="4299" max="4299" width="12.7109375" style="6" bestFit="1" customWidth="1"/>
    <col min="4300" max="4300" width="14.7109375" style="6" customWidth="1"/>
    <col min="4301" max="4301" width="15.140625" style="6" customWidth="1"/>
    <col min="4302" max="4302" width="15.7109375" style="6" customWidth="1"/>
    <col min="4303" max="4303" width="16" style="6" customWidth="1"/>
    <col min="4304" max="4304" width="13.7109375" style="6" customWidth="1"/>
    <col min="4305" max="4305" width="16" style="6" customWidth="1"/>
    <col min="4306" max="4306" width="15.42578125" style="6" customWidth="1"/>
    <col min="4307" max="4307" width="14" style="6" customWidth="1"/>
    <col min="4308" max="4308" width="14.5703125" style="6" customWidth="1"/>
    <col min="4309" max="4309" width="14.7109375" style="6" customWidth="1"/>
    <col min="4310" max="4310" width="13.28515625" style="6" customWidth="1"/>
    <col min="4311" max="4311" width="16.7109375" style="6" customWidth="1"/>
    <col min="4312" max="4312" width="16.42578125" style="6" customWidth="1"/>
    <col min="4313" max="4313" width="17.140625" style="6" customWidth="1"/>
    <col min="4314" max="4314" width="18" style="6" customWidth="1"/>
    <col min="4315" max="4315" width="16.28515625" style="6" customWidth="1"/>
    <col min="4316" max="4316" width="15.85546875" style="6" customWidth="1"/>
    <col min="4317" max="4317" width="21.7109375" style="6" customWidth="1"/>
    <col min="4318" max="4318" width="15" style="6" customWidth="1"/>
    <col min="4319" max="4319" width="14.7109375" style="6" customWidth="1"/>
    <col min="4320" max="4547" width="7.28515625" style="6"/>
    <col min="4548" max="4548" width="11.140625" style="6" customWidth="1"/>
    <col min="4549" max="4549" width="52.42578125" style="6" customWidth="1"/>
    <col min="4550" max="4551" width="19.140625" style="6" customWidth="1"/>
    <col min="4552" max="4552" width="15.140625" style="6" customWidth="1"/>
    <col min="4553" max="4553" width="15.28515625" style="6" customWidth="1"/>
    <col min="4554" max="4554" width="14.42578125" style="6" customWidth="1"/>
    <col min="4555" max="4555" width="12.7109375" style="6" bestFit="1" customWidth="1"/>
    <col min="4556" max="4556" width="14.7109375" style="6" customWidth="1"/>
    <col min="4557" max="4557" width="15.140625" style="6" customWidth="1"/>
    <col min="4558" max="4558" width="15.7109375" style="6" customWidth="1"/>
    <col min="4559" max="4559" width="16" style="6" customWidth="1"/>
    <col min="4560" max="4560" width="13.7109375" style="6" customWidth="1"/>
    <col min="4561" max="4561" width="16" style="6" customWidth="1"/>
    <col min="4562" max="4562" width="15.42578125" style="6" customWidth="1"/>
    <col min="4563" max="4563" width="14" style="6" customWidth="1"/>
    <col min="4564" max="4564" width="14.5703125" style="6" customWidth="1"/>
    <col min="4565" max="4565" width="14.7109375" style="6" customWidth="1"/>
    <col min="4566" max="4566" width="13.28515625" style="6" customWidth="1"/>
    <col min="4567" max="4567" width="16.7109375" style="6" customWidth="1"/>
    <col min="4568" max="4568" width="16.42578125" style="6" customWidth="1"/>
    <col min="4569" max="4569" width="17.140625" style="6" customWidth="1"/>
    <col min="4570" max="4570" width="18" style="6" customWidth="1"/>
    <col min="4571" max="4571" width="16.28515625" style="6" customWidth="1"/>
    <col min="4572" max="4572" width="15.85546875" style="6" customWidth="1"/>
    <col min="4573" max="4573" width="21.7109375" style="6" customWidth="1"/>
    <col min="4574" max="4574" width="15" style="6" customWidth="1"/>
    <col min="4575" max="4575" width="14.7109375" style="6" customWidth="1"/>
    <col min="4576" max="4803" width="7.28515625" style="6"/>
    <col min="4804" max="4804" width="11.140625" style="6" customWidth="1"/>
    <col min="4805" max="4805" width="52.42578125" style="6" customWidth="1"/>
    <col min="4806" max="4807" width="19.140625" style="6" customWidth="1"/>
    <col min="4808" max="4808" width="15.140625" style="6" customWidth="1"/>
    <col min="4809" max="4809" width="15.28515625" style="6" customWidth="1"/>
    <col min="4810" max="4810" width="14.42578125" style="6" customWidth="1"/>
    <col min="4811" max="4811" width="12.7109375" style="6" bestFit="1" customWidth="1"/>
    <col min="4812" max="4812" width="14.7109375" style="6" customWidth="1"/>
    <col min="4813" max="4813" width="15.140625" style="6" customWidth="1"/>
    <col min="4814" max="4814" width="15.7109375" style="6" customWidth="1"/>
    <col min="4815" max="4815" width="16" style="6" customWidth="1"/>
    <col min="4816" max="4816" width="13.7109375" style="6" customWidth="1"/>
    <col min="4817" max="4817" width="16" style="6" customWidth="1"/>
    <col min="4818" max="4818" width="15.42578125" style="6" customWidth="1"/>
    <col min="4819" max="4819" width="14" style="6" customWidth="1"/>
    <col min="4820" max="4820" width="14.5703125" style="6" customWidth="1"/>
    <col min="4821" max="4821" width="14.7109375" style="6" customWidth="1"/>
    <col min="4822" max="4822" width="13.28515625" style="6" customWidth="1"/>
    <col min="4823" max="4823" width="16.7109375" style="6" customWidth="1"/>
    <col min="4824" max="4824" width="16.42578125" style="6" customWidth="1"/>
    <col min="4825" max="4825" width="17.140625" style="6" customWidth="1"/>
    <col min="4826" max="4826" width="18" style="6" customWidth="1"/>
    <col min="4827" max="4827" width="16.28515625" style="6" customWidth="1"/>
    <col min="4828" max="4828" width="15.85546875" style="6" customWidth="1"/>
    <col min="4829" max="4829" width="21.7109375" style="6" customWidth="1"/>
    <col min="4830" max="4830" width="15" style="6" customWidth="1"/>
    <col min="4831" max="4831" width="14.7109375" style="6" customWidth="1"/>
    <col min="4832" max="5059" width="7.28515625" style="6"/>
    <col min="5060" max="5060" width="11.140625" style="6" customWidth="1"/>
    <col min="5061" max="5061" width="52.42578125" style="6" customWidth="1"/>
    <col min="5062" max="5063" width="19.140625" style="6" customWidth="1"/>
    <col min="5064" max="5064" width="15.140625" style="6" customWidth="1"/>
    <col min="5065" max="5065" width="15.28515625" style="6" customWidth="1"/>
    <col min="5066" max="5066" width="14.42578125" style="6" customWidth="1"/>
    <col min="5067" max="5067" width="12.7109375" style="6" bestFit="1" customWidth="1"/>
    <col min="5068" max="5068" width="14.7109375" style="6" customWidth="1"/>
    <col min="5069" max="5069" width="15.140625" style="6" customWidth="1"/>
    <col min="5070" max="5070" width="15.7109375" style="6" customWidth="1"/>
    <col min="5071" max="5071" width="16" style="6" customWidth="1"/>
    <col min="5072" max="5072" width="13.7109375" style="6" customWidth="1"/>
    <col min="5073" max="5073" width="16" style="6" customWidth="1"/>
    <col min="5074" max="5074" width="15.42578125" style="6" customWidth="1"/>
    <col min="5075" max="5075" width="14" style="6" customWidth="1"/>
    <col min="5076" max="5076" width="14.5703125" style="6" customWidth="1"/>
    <col min="5077" max="5077" width="14.7109375" style="6" customWidth="1"/>
    <col min="5078" max="5078" width="13.28515625" style="6" customWidth="1"/>
    <col min="5079" max="5079" width="16.7109375" style="6" customWidth="1"/>
    <col min="5080" max="5080" width="16.42578125" style="6" customWidth="1"/>
    <col min="5081" max="5081" width="17.140625" style="6" customWidth="1"/>
    <col min="5082" max="5082" width="18" style="6" customWidth="1"/>
    <col min="5083" max="5083" width="16.28515625" style="6" customWidth="1"/>
    <col min="5084" max="5084" width="15.85546875" style="6" customWidth="1"/>
    <col min="5085" max="5085" width="21.7109375" style="6" customWidth="1"/>
    <col min="5086" max="5086" width="15" style="6" customWidth="1"/>
    <col min="5087" max="5087" width="14.7109375" style="6" customWidth="1"/>
    <col min="5088" max="5315" width="7.28515625" style="6"/>
    <col min="5316" max="5316" width="11.140625" style="6" customWidth="1"/>
    <col min="5317" max="5317" width="52.42578125" style="6" customWidth="1"/>
    <col min="5318" max="5319" width="19.140625" style="6" customWidth="1"/>
    <col min="5320" max="5320" width="15.140625" style="6" customWidth="1"/>
    <col min="5321" max="5321" width="15.28515625" style="6" customWidth="1"/>
    <col min="5322" max="5322" width="14.42578125" style="6" customWidth="1"/>
    <col min="5323" max="5323" width="12.7109375" style="6" bestFit="1" customWidth="1"/>
    <col min="5324" max="5324" width="14.7109375" style="6" customWidth="1"/>
    <col min="5325" max="5325" width="15.140625" style="6" customWidth="1"/>
    <col min="5326" max="5326" width="15.7109375" style="6" customWidth="1"/>
    <col min="5327" max="5327" width="16" style="6" customWidth="1"/>
    <col min="5328" max="5328" width="13.7109375" style="6" customWidth="1"/>
    <col min="5329" max="5329" width="16" style="6" customWidth="1"/>
    <col min="5330" max="5330" width="15.42578125" style="6" customWidth="1"/>
    <col min="5331" max="5331" width="14" style="6" customWidth="1"/>
    <col min="5332" max="5332" width="14.5703125" style="6" customWidth="1"/>
    <col min="5333" max="5333" width="14.7109375" style="6" customWidth="1"/>
    <col min="5334" max="5334" width="13.28515625" style="6" customWidth="1"/>
    <col min="5335" max="5335" width="16.7109375" style="6" customWidth="1"/>
    <col min="5336" max="5336" width="16.42578125" style="6" customWidth="1"/>
    <col min="5337" max="5337" width="17.140625" style="6" customWidth="1"/>
    <col min="5338" max="5338" width="18" style="6" customWidth="1"/>
    <col min="5339" max="5339" width="16.28515625" style="6" customWidth="1"/>
    <col min="5340" max="5340" width="15.85546875" style="6" customWidth="1"/>
    <col min="5341" max="5341" width="21.7109375" style="6" customWidth="1"/>
    <col min="5342" max="5342" width="15" style="6" customWidth="1"/>
    <col min="5343" max="5343" width="14.7109375" style="6" customWidth="1"/>
    <col min="5344" max="5571" width="7.28515625" style="6"/>
    <col min="5572" max="5572" width="11.140625" style="6" customWidth="1"/>
    <col min="5573" max="5573" width="52.42578125" style="6" customWidth="1"/>
    <col min="5574" max="5575" width="19.140625" style="6" customWidth="1"/>
    <col min="5576" max="5576" width="15.140625" style="6" customWidth="1"/>
    <col min="5577" max="5577" width="15.28515625" style="6" customWidth="1"/>
    <col min="5578" max="5578" width="14.42578125" style="6" customWidth="1"/>
    <col min="5579" max="5579" width="12.7109375" style="6" bestFit="1" customWidth="1"/>
    <col min="5580" max="5580" width="14.7109375" style="6" customWidth="1"/>
    <col min="5581" max="5581" width="15.140625" style="6" customWidth="1"/>
    <col min="5582" max="5582" width="15.7109375" style="6" customWidth="1"/>
    <col min="5583" max="5583" width="16" style="6" customWidth="1"/>
    <col min="5584" max="5584" width="13.7109375" style="6" customWidth="1"/>
    <col min="5585" max="5585" width="16" style="6" customWidth="1"/>
    <col min="5586" max="5586" width="15.42578125" style="6" customWidth="1"/>
    <col min="5587" max="5587" width="14" style="6" customWidth="1"/>
    <col min="5588" max="5588" width="14.5703125" style="6" customWidth="1"/>
    <col min="5589" max="5589" width="14.7109375" style="6" customWidth="1"/>
    <col min="5590" max="5590" width="13.28515625" style="6" customWidth="1"/>
    <col min="5591" max="5591" width="16.7109375" style="6" customWidth="1"/>
    <col min="5592" max="5592" width="16.42578125" style="6" customWidth="1"/>
    <col min="5593" max="5593" width="17.140625" style="6" customWidth="1"/>
    <col min="5594" max="5594" width="18" style="6" customWidth="1"/>
    <col min="5595" max="5595" width="16.28515625" style="6" customWidth="1"/>
    <col min="5596" max="5596" width="15.85546875" style="6" customWidth="1"/>
    <col min="5597" max="5597" width="21.7109375" style="6" customWidth="1"/>
    <col min="5598" max="5598" width="15" style="6" customWidth="1"/>
    <col min="5599" max="5599" width="14.7109375" style="6" customWidth="1"/>
    <col min="5600" max="5827" width="7.28515625" style="6"/>
    <col min="5828" max="5828" width="11.140625" style="6" customWidth="1"/>
    <col min="5829" max="5829" width="52.42578125" style="6" customWidth="1"/>
    <col min="5830" max="5831" width="19.140625" style="6" customWidth="1"/>
    <col min="5832" max="5832" width="15.140625" style="6" customWidth="1"/>
    <col min="5833" max="5833" width="15.28515625" style="6" customWidth="1"/>
    <col min="5834" max="5834" width="14.42578125" style="6" customWidth="1"/>
    <col min="5835" max="5835" width="12.7109375" style="6" bestFit="1" customWidth="1"/>
    <col min="5836" max="5836" width="14.7109375" style="6" customWidth="1"/>
    <col min="5837" max="5837" width="15.140625" style="6" customWidth="1"/>
    <col min="5838" max="5838" width="15.7109375" style="6" customWidth="1"/>
    <col min="5839" max="5839" width="16" style="6" customWidth="1"/>
    <col min="5840" max="5840" width="13.7109375" style="6" customWidth="1"/>
    <col min="5841" max="5841" width="16" style="6" customWidth="1"/>
    <col min="5842" max="5842" width="15.42578125" style="6" customWidth="1"/>
    <col min="5843" max="5843" width="14" style="6" customWidth="1"/>
    <col min="5844" max="5844" width="14.5703125" style="6" customWidth="1"/>
    <col min="5845" max="5845" width="14.7109375" style="6" customWidth="1"/>
    <col min="5846" max="5846" width="13.28515625" style="6" customWidth="1"/>
    <col min="5847" max="5847" width="16.7109375" style="6" customWidth="1"/>
    <col min="5848" max="5848" width="16.42578125" style="6" customWidth="1"/>
    <col min="5849" max="5849" width="17.140625" style="6" customWidth="1"/>
    <col min="5850" max="5850" width="18" style="6" customWidth="1"/>
    <col min="5851" max="5851" width="16.28515625" style="6" customWidth="1"/>
    <col min="5852" max="5852" width="15.85546875" style="6" customWidth="1"/>
    <col min="5853" max="5853" width="21.7109375" style="6" customWidth="1"/>
    <col min="5854" max="5854" width="15" style="6" customWidth="1"/>
    <col min="5855" max="5855" width="14.7109375" style="6" customWidth="1"/>
    <col min="5856" max="6083" width="7.28515625" style="6"/>
    <col min="6084" max="6084" width="11.140625" style="6" customWidth="1"/>
    <col min="6085" max="6085" width="52.42578125" style="6" customWidth="1"/>
    <col min="6086" max="6087" width="19.140625" style="6" customWidth="1"/>
    <col min="6088" max="6088" width="15.140625" style="6" customWidth="1"/>
    <col min="6089" max="6089" width="15.28515625" style="6" customWidth="1"/>
    <col min="6090" max="6090" width="14.42578125" style="6" customWidth="1"/>
    <col min="6091" max="6091" width="12.7109375" style="6" bestFit="1" customWidth="1"/>
    <col min="6092" max="6092" width="14.7109375" style="6" customWidth="1"/>
    <col min="6093" max="6093" width="15.140625" style="6" customWidth="1"/>
    <col min="6094" max="6094" width="15.7109375" style="6" customWidth="1"/>
    <col min="6095" max="6095" width="16" style="6" customWidth="1"/>
    <col min="6096" max="6096" width="13.7109375" style="6" customWidth="1"/>
    <col min="6097" max="6097" width="16" style="6" customWidth="1"/>
    <col min="6098" max="6098" width="15.42578125" style="6" customWidth="1"/>
    <col min="6099" max="6099" width="14" style="6" customWidth="1"/>
    <col min="6100" max="6100" width="14.5703125" style="6" customWidth="1"/>
    <col min="6101" max="6101" width="14.7109375" style="6" customWidth="1"/>
    <col min="6102" max="6102" width="13.28515625" style="6" customWidth="1"/>
    <col min="6103" max="6103" width="16.7109375" style="6" customWidth="1"/>
    <col min="6104" max="6104" width="16.42578125" style="6" customWidth="1"/>
    <col min="6105" max="6105" width="17.140625" style="6" customWidth="1"/>
    <col min="6106" max="6106" width="18" style="6" customWidth="1"/>
    <col min="6107" max="6107" width="16.28515625" style="6" customWidth="1"/>
    <col min="6108" max="6108" width="15.85546875" style="6" customWidth="1"/>
    <col min="6109" max="6109" width="21.7109375" style="6" customWidth="1"/>
    <col min="6110" max="6110" width="15" style="6" customWidth="1"/>
    <col min="6111" max="6111" width="14.7109375" style="6" customWidth="1"/>
    <col min="6112" max="6339" width="7.28515625" style="6"/>
    <col min="6340" max="6340" width="11.140625" style="6" customWidth="1"/>
    <col min="6341" max="6341" width="52.42578125" style="6" customWidth="1"/>
    <col min="6342" max="6343" width="19.140625" style="6" customWidth="1"/>
    <col min="6344" max="6344" width="15.140625" style="6" customWidth="1"/>
    <col min="6345" max="6345" width="15.28515625" style="6" customWidth="1"/>
    <col min="6346" max="6346" width="14.42578125" style="6" customWidth="1"/>
    <col min="6347" max="6347" width="12.7109375" style="6" bestFit="1" customWidth="1"/>
    <col min="6348" max="6348" width="14.7109375" style="6" customWidth="1"/>
    <col min="6349" max="6349" width="15.140625" style="6" customWidth="1"/>
    <col min="6350" max="6350" width="15.7109375" style="6" customWidth="1"/>
    <col min="6351" max="6351" width="16" style="6" customWidth="1"/>
    <col min="6352" max="6352" width="13.7109375" style="6" customWidth="1"/>
    <col min="6353" max="6353" width="16" style="6" customWidth="1"/>
    <col min="6354" max="6354" width="15.42578125" style="6" customWidth="1"/>
    <col min="6355" max="6355" width="14" style="6" customWidth="1"/>
    <col min="6356" max="6356" width="14.5703125" style="6" customWidth="1"/>
    <col min="6357" max="6357" width="14.7109375" style="6" customWidth="1"/>
    <col min="6358" max="6358" width="13.28515625" style="6" customWidth="1"/>
    <col min="6359" max="6359" width="16.7109375" style="6" customWidth="1"/>
    <col min="6360" max="6360" width="16.42578125" style="6" customWidth="1"/>
    <col min="6361" max="6361" width="17.140625" style="6" customWidth="1"/>
    <col min="6362" max="6362" width="18" style="6" customWidth="1"/>
    <col min="6363" max="6363" width="16.28515625" style="6" customWidth="1"/>
    <col min="6364" max="6364" width="15.85546875" style="6" customWidth="1"/>
    <col min="6365" max="6365" width="21.7109375" style="6" customWidth="1"/>
    <col min="6366" max="6366" width="15" style="6" customWidth="1"/>
    <col min="6367" max="6367" width="14.7109375" style="6" customWidth="1"/>
    <col min="6368" max="6595" width="7.28515625" style="6"/>
    <col min="6596" max="6596" width="11.140625" style="6" customWidth="1"/>
    <col min="6597" max="6597" width="52.42578125" style="6" customWidth="1"/>
    <col min="6598" max="6599" width="19.140625" style="6" customWidth="1"/>
    <col min="6600" max="6600" width="15.140625" style="6" customWidth="1"/>
    <col min="6601" max="6601" width="15.28515625" style="6" customWidth="1"/>
    <col min="6602" max="6602" width="14.42578125" style="6" customWidth="1"/>
    <col min="6603" max="6603" width="12.7109375" style="6" bestFit="1" customWidth="1"/>
    <col min="6604" max="6604" width="14.7109375" style="6" customWidth="1"/>
    <col min="6605" max="6605" width="15.140625" style="6" customWidth="1"/>
    <col min="6606" max="6606" width="15.7109375" style="6" customWidth="1"/>
    <col min="6607" max="6607" width="16" style="6" customWidth="1"/>
    <col min="6608" max="6608" width="13.7109375" style="6" customWidth="1"/>
    <col min="6609" max="6609" width="16" style="6" customWidth="1"/>
    <col min="6610" max="6610" width="15.42578125" style="6" customWidth="1"/>
    <col min="6611" max="6611" width="14" style="6" customWidth="1"/>
    <col min="6612" max="6612" width="14.5703125" style="6" customWidth="1"/>
    <col min="6613" max="6613" width="14.7109375" style="6" customWidth="1"/>
    <col min="6614" max="6614" width="13.28515625" style="6" customWidth="1"/>
    <col min="6615" max="6615" width="16.7109375" style="6" customWidth="1"/>
    <col min="6616" max="6616" width="16.42578125" style="6" customWidth="1"/>
    <col min="6617" max="6617" width="17.140625" style="6" customWidth="1"/>
    <col min="6618" max="6618" width="18" style="6" customWidth="1"/>
    <col min="6619" max="6619" width="16.28515625" style="6" customWidth="1"/>
    <col min="6620" max="6620" width="15.85546875" style="6" customWidth="1"/>
    <col min="6621" max="6621" width="21.7109375" style="6" customWidth="1"/>
    <col min="6622" max="6622" width="15" style="6" customWidth="1"/>
    <col min="6623" max="6623" width="14.7109375" style="6" customWidth="1"/>
    <col min="6624" max="6851" width="7.28515625" style="6"/>
    <col min="6852" max="6852" width="11.140625" style="6" customWidth="1"/>
    <col min="6853" max="6853" width="52.42578125" style="6" customWidth="1"/>
    <col min="6854" max="6855" width="19.140625" style="6" customWidth="1"/>
    <col min="6856" max="6856" width="15.140625" style="6" customWidth="1"/>
    <col min="6857" max="6857" width="15.28515625" style="6" customWidth="1"/>
    <col min="6858" max="6858" width="14.42578125" style="6" customWidth="1"/>
    <col min="6859" max="6859" width="12.7109375" style="6" bestFit="1" customWidth="1"/>
    <col min="6860" max="6860" width="14.7109375" style="6" customWidth="1"/>
    <col min="6861" max="6861" width="15.140625" style="6" customWidth="1"/>
    <col min="6862" max="6862" width="15.7109375" style="6" customWidth="1"/>
    <col min="6863" max="6863" width="16" style="6" customWidth="1"/>
    <col min="6864" max="6864" width="13.7109375" style="6" customWidth="1"/>
    <col min="6865" max="6865" width="16" style="6" customWidth="1"/>
    <col min="6866" max="6866" width="15.42578125" style="6" customWidth="1"/>
    <col min="6867" max="6867" width="14" style="6" customWidth="1"/>
    <col min="6868" max="6868" width="14.5703125" style="6" customWidth="1"/>
    <col min="6869" max="6869" width="14.7109375" style="6" customWidth="1"/>
    <col min="6870" max="6870" width="13.28515625" style="6" customWidth="1"/>
    <col min="6871" max="6871" width="16.7109375" style="6" customWidth="1"/>
    <col min="6872" max="6872" width="16.42578125" style="6" customWidth="1"/>
    <col min="6873" max="6873" width="17.140625" style="6" customWidth="1"/>
    <col min="6874" max="6874" width="18" style="6" customWidth="1"/>
    <col min="6875" max="6875" width="16.28515625" style="6" customWidth="1"/>
    <col min="6876" max="6876" width="15.85546875" style="6" customWidth="1"/>
    <col min="6877" max="6877" width="21.7109375" style="6" customWidth="1"/>
    <col min="6878" max="6878" width="15" style="6" customWidth="1"/>
    <col min="6879" max="6879" width="14.7109375" style="6" customWidth="1"/>
    <col min="6880" max="7107" width="7.28515625" style="6"/>
    <col min="7108" max="7108" width="11.140625" style="6" customWidth="1"/>
    <col min="7109" max="7109" width="52.42578125" style="6" customWidth="1"/>
    <col min="7110" max="7111" width="19.140625" style="6" customWidth="1"/>
    <col min="7112" max="7112" width="15.140625" style="6" customWidth="1"/>
    <col min="7113" max="7113" width="15.28515625" style="6" customWidth="1"/>
    <col min="7114" max="7114" width="14.42578125" style="6" customWidth="1"/>
    <col min="7115" max="7115" width="12.7109375" style="6" bestFit="1" customWidth="1"/>
    <col min="7116" max="7116" width="14.7109375" style="6" customWidth="1"/>
    <col min="7117" max="7117" width="15.140625" style="6" customWidth="1"/>
    <col min="7118" max="7118" width="15.7109375" style="6" customWidth="1"/>
    <col min="7119" max="7119" width="16" style="6" customWidth="1"/>
    <col min="7120" max="7120" width="13.7109375" style="6" customWidth="1"/>
    <col min="7121" max="7121" width="16" style="6" customWidth="1"/>
    <col min="7122" max="7122" width="15.42578125" style="6" customWidth="1"/>
    <col min="7123" max="7123" width="14" style="6" customWidth="1"/>
    <col min="7124" max="7124" width="14.5703125" style="6" customWidth="1"/>
    <col min="7125" max="7125" width="14.7109375" style="6" customWidth="1"/>
    <col min="7126" max="7126" width="13.28515625" style="6" customWidth="1"/>
    <col min="7127" max="7127" width="16.7109375" style="6" customWidth="1"/>
    <col min="7128" max="7128" width="16.42578125" style="6" customWidth="1"/>
    <col min="7129" max="7129" width="17.140625" style="6" customWidth="1"/>
    <col min="7130" max="7130" width="18" style="6" customWidth="1"/>
    <col min="7131" max="7131" width="16.28515625" style="6" customWidth="1"/>
    <col min="7132" max="7132" width="15.85546875" style="6" customWidth="1"/>
    <col min="7133" max="7133" width="21.7109375" style="6" customWidth="1"/>
    <col min="7134" max="7134" width="15" style="6" customWidth="1"/>
    <col min="7135" max="7135" width="14.7109375" style="6" customWidth="1"/>
    <col min="7136" max="7363" width="7.28515625" style="6"/>
    <col min="7364" max="7364" width="11.140625" style="6" customWidth="1"/>
    <col min="7365" max="7365" width="52.42578125" style="6" customWidth="1"/>
    <col min="7366" max="7367" width="19.140625" style="6" customWidth="1"/>
    <col min="7368" max="7368" width="15.140625" style="6" customWidth="1"/>
    <col min="7369" max="7369" width="15.28515625" style="6" customWidth="1"/>
    <col min="7370" max="7370" width="14.42578125" style="6" customWidth="1"/>
    <col min="7371" max="7371" width="12.7109375" style="6" bestFit="1" customWidth="1"/>
    <col min="7372" max="7372" width="14.7109375" style="6" customWidth="1"/>
    <col min="7373" max="7373" width="15.140625" style="6" customWidth="1"/>
    <col min="7374" max="7374" width="15.7109375" style="6" customWidth="1"/>
    <col min="7375" max="7375" width="16" style="6" customWidth="1"/>
    <col min="7376" max="7376" width="13.7109375" style="6" customWidth="1"/>
    <col min="7377" max="7377" width="16" style="6" customWidth="1"/>
    <col min="7378" max="7378" width="15.42578125" style="6" customWidth="1"/>
    <col min="7379" max="7379" width="14" style="6" customWidth="1"/>
    <col min="7380" max="7380" width="14.5703125" style="6" customWidth="1"/>
    <col min="7381" max="7381" width="14.7109375" style="6" customWidth="1"/>
    <col min="7382" max="7382" width="13.28515625" style="6" customWidth="1"/>
    <col min="7383" max="7383" width="16.7109375" style="6" customWidth="1"/>
    <col min="7384" max="7384" width="16.42578125" style="6" customWidth="1"/>
    <col min="7385" max="7385" width="17.140625" style="6" customWidth="1"/>
    <col min="7386" max="7386" width="18" style="6" customWidth="1"/>
    <col min="7387" max="7387" width="16.28515625" style="6" customWidth="1"/>
    <col min="7388" max="7388" width="15.85546875" style="6" customWidth="1"/>
    <col min="7389" max="7389" width="21.7109375" style="6" customWidth="1"/>
    <col min="7390" max="7390" width="15" style="6" customWidth="1"/>
    <col min="7391" max="7391" width="14.7109375" style="6" customWidth="1"/>
    <col min="7392" max="7619" width="7.28515625" style="6"/>
    <col min="7620" max="7620" width="11.140625" style="6" customWidth="1"/>
    <col min="7621" max="7621" width="52.42578125" style="6" customWidth="1"/>
    <col min="7622" max="7623" width="19.140625" style="6" customWidth="1"/>
    <col min="7624" max="7624" width="15.140625" style="6" customWidth="1"/>
    <col min="7625" max="7625" width="15.28515625" style="6" customWidth="1"/>
    <col min="7626" max="7626" width="14.42578125" style="6" customWidth="1"/>
    <col min="7627" max="7627" width="12.7109375" style="6" bestFit="1" customWidth="1"/>
    <col min="7628" max="7628" width="14.7109375" style="6" customWidth="1"/>
    <col min="7629" max="7629" width="15.140625" style="6" customWidth="1"/>
    <col min="7630" max="7630" width="15.7109375" style="6" customWidth="1"/>
    <col min="7631" max="7631" width="16" style="6" customWidth="1"/>
    <col min="7632" max="7632" width="13.7109375" style="6" customWidth="1"/>
    <col min="7633" max="7633" width="16" style="6" customWidth="1"/>
    <col min="7634" max="7634" width="15.42578125" style="6" customWidth="1"/>
    <col min="7635" max="7635" width="14" style="6" customWidth="1"/>
    <col min="7636" max="7636" width="14.5703125" style="6" customWidth="1"/>
    <col min="7637" max="7637" width="14.7109375" style="6" customWidth="1"/>
    <col min="7638" max="7638" width="13.28515625" style="6" customWidth="1"/>
    <col min="7639" max="7639" width="16.7109375" style="6" customWidth="1"/>
    <col min="7640" max="7640" width="16.42578125" style="6" customWidth="1"/>
    <col min="7641" max="7641" width="17.140625" style="6" customWidth="1"/>
    <col min="7642" max="7642" width="18" style="6" customWidth="1"/>
    <col min="7643" max="7643" width="16.28515625" style="6" customWidth="1"/>
    <col min="7644" max="7644" width="15.85546875" style="6" customWidth="1"/>
    <col min="7645" max="7645" width="21.7109375" style="6" customWidth="1"/>
    <col min="7646" max="7646" width="15" style="6" customWidth="1"/>
    <col min="7647" max="7647" width="14.7109375" style="6" customWidth="1"/>
    <col min="7648" max="7875" width="7.28515625" style="6"/>
    <col min="7876" max="7876" width="11.140625" style="6" customWidth="1"/>
    <col min="7877" max="7877" width="52.42578125" style="6" customWidth="1"/>
    <col min="7878" max="7879" width="19.140625" style="6" customWidth="1"/>
    <col min="7880" max="7880" width="15.140625" style="6" customWidth="1"/>
    <col min="7881" max="7881" width="15.28515625" style="6" customWidth="1"/>
    <col min="7882" max="7882" width="14.42578125" style="6" customWidth="1"/>
    <col min="7883" max="7883" width="12.7109375" style="6" bestFit="1" customWidth="1"/>
    <col min="7884" max="7884" width="14.7109375" style="6" customWidth="1"/>
    <col min="7885" max="7885" width="15.140625" style="6" customWidth="1"/>
    <col min="7886" max="7886" width="15.7109375" style="6" customWidth="1"/>
    <col min="7887" max="7887" width="16" style="6" customWidth="1"/>
    <col min="7888" max="7888" width="13.7109375" style="6" customWidth="1"/>
    <col min="7889" max="7889" width="16" style="6" customWidth="1"/>
    <col min="7890" max="7890" width="15.42578125" style="6" customWidth="1"/>
    <col min="7891" max="7891" width="14" style="6" customWidth="1"/>
    <col min="7892" max="7892" width="14.5703125" style="6" customWidth="1"/>
    <col min="7893" max="7893" width="14.7109375" style="6" customWidth="1"/>
    <col min="7894" max="7894" width="13.28515625" style="6" customWidth="1"/>
    <col min="7895" max="7895" width="16.7109375" style="6" customWidth="1"/>
    <col min="7896" max="7896" width="16.42578125" style="6" customWidth="1"/>
    <col min="7897" max="7897" width="17.140625" style="6" customWidth="1"/>
    <col min="7898" max="7898" width="18" style="6" customWidth="1"/>
    <col min="7899" max="7899" width="16.28515625" style="6" customWidth="1"/>
    <col min="7900" max="7900" width="15.85546875" style="6" customWidth="1"/>
    <col min="7901" max="7901" width="21.7109375" style="6" customWidth="1"/>
    <col min="7902" max="7902" width="15" style="6" customWidth="1"/>
    <col min="7903" max="7903" width="14.7109375" style="6" customWidth="1"/>
    <col min="7904" max="8131" width="7.28515625" style="6"/>
    <col min="8132" max="8132" width="11.140625" style="6" customWidth="1"/>
    <col min="8133" max="8133" width="52.42578125" style="6" customWidth="1"/>
    <col min="8134" max="8135" width="19.140625" style="6" customWidth="1"/>
    <col min="8136" max="8136" width="15.140625" style="6" customWidth="1"/>
    <col min="8137" max="8137" width="15.28515625" style="6" customWidth="1"/>
    <col min="8138" max="8138" width="14.42578125" style="6" customWidth="1"/>
    <col min="8139" max="8139" width="12.7109375" style="6" bestFit="1" customWidth="1"/>
    <col min="8140" max="8140" width="14.7109375" style="6" customWidth="1"/>
    <col min="8141" max="8141" width="15.140625" style="6" customWidth="1"/>
    <col min="8142" max="8142" width="15.7109375" style="6" customWidth="1"/>
    <col min="8143" max="8143" width="16" style="6" customWidth="1"/>
    <col min="8144" max="8144" width="13.7109375" style="6" customWidth="1"/>
    <col min="8145" max="8145" width="16" style="6" customWidth="1"/>
    <col min="8146" max="8146" width="15.42578125" style="6" customWidth="1"/>
    <col min="8147" max="8147" width="14" style="6" customWidth="1"/>
    <col min="8148" max="8148" width="14.5703125" style="6" customWidth="1"/>
    <col min="8149" max="8149" width="14.7109375" style="6" customWidth="1"/>
    <col min="8150" max="8150" width="13.28515625" style="6" customWidth="1"/>
    <col min="8151" max="8151" width="16.7109375" style="6" customWidth="1"/>
    <col min="8152" max="8152" width="16.42578125" style="6" customWidth="1"/>
    <col min="8153" max="8153" width="17.140625" style="6" customWidth="1"/>
    <col min="8154" max="8154" width="18" style="6" customWidth="1"/>
    <col min="8155" max="8155" width="16.28515625" style="6" customWidth="1"/>
    <col min="8156" max="8156" width="15.85546875" style="6" customWidth="1"/>
    <col min="8157" max="8157" width="21.7109375" style="6" customWidth="1"/>
    <col min="8158" max="8158" width="15" style="6" customWidth="1"/>
    <col min="8159" max="8159" width="14.7109375" style="6" customWidth="1"/>
    <col min="8160" max="8387" width="7.28515625" style="6"/>
    <col min="8388" max="8388" width="11.140625" style="6" customWidth="1"/>
    <col min="8389" max="8389" width="52.42578125" style="6" customWidth="1"/>
    <col min="8390" max="8391" width="19.140625" style="6" customWidth="1"/>
    <col min="8392" max="8392" width="15.140625" style="6" customWidth="1"/>
    <col min="8393" max="8393" width="15.28515625" style="6" customWidth="1"/>
    <col min="8394" max="8394" width="14.42578125" style="6" customWidth="1"/>
    <col min="8395" max="8395" width="12.7109375" style="6" bestFit="1" customWidth="1"/>
    <col min="8396" max="8396" width="14.7109375" style="6" customWidth="1"/>
    <col min="8397" max="8397" width="15.140625" style="6" customWidth="1"/>
    <col min="8398" max="8398" width="15.7109375" style="6" customWidth="1"/>
    <col min="8399" max="8399" width="16" style="6" customWidth="1"/>
    <col min="8400" max="8400" width="13.7109375" style="6" customWidth="1"/>
    <col min="8401" max="8401" width="16" style="6" customWidth="1"/>
    <col min="8402" max="8402" width="15.42578125" style="6" customWidth="1"/>
    <col min="8403" max="8403" width="14" style="6" customWidth="1"/>
    <col min="8404" max="8404" width="14.5703125" style="6" customWidth="1"/>
    <col min="8405" max="8405" width="14.7109375" style="6" customWidth="1"/>
    <col min="8406" max="8406" width="13.28515625" style="6" customWidth="1"/>
    <col min="8407" max="8407" width="16.7109375" style="6" customWidth="1"/>
    <col min="8408" max="8408" width="16.42578125" style="6" customWidth="1"/>
    <col min="8409" max="8409" width="17.140625" style="6" customWidth="1"/>
    <col min="8410" max="8410" width="18" style="6" customWidth="1"/>
    <col min="8411" max="8411" width="16.28515625" style="6" customWidth="1"/>
    <col min="8412" max="8412" width="15.85546875" style="6" customWidth="1"/>
    <col min="8413" max="8413" width="21.7109375" style="6" customWidth="1"/>
    <col min="8414" max="8414" width="15" style="6" customWidth="1"/>
    <col min="8415" max="8415" width="14.7109375" style="6" customWidth="1"/>
    <col min="8416" max="8643" width="7.28515625" style="6"/>
    <col min="8644" max="8644" width="11.140625" style="6" customWidth="1"/>
    <col min="8645" max="8645" width="52.42578125" style="6" customWidth="1"/>
    <col min="8646" max="8647" width="19.140625" style="6" customWidth="1"/>
    <col min="8648" max="8648" width="15.140625" style="6" customWidth="1"/>
    <col min="8649" max="8649" width="15.28515625" style="6" customWidth="1"/>
    <col min="8650" max="8650" width="14.42578125" style="6" customWidth="1"/>
    <col min="8651" max="8651" width="12.7109375" style="6" bestFit="1" customWidth="1"/>
    <col min="8652" max="8652" width="14.7109375" style="6" customWidth="1"/>
    <col min="8653" max="8653" width="15.140625" style="6" customWidth="1"/>
    <col min="8654" max="8654" width="15.7109375" style="6" customWidth="1"/>
    <col min="8655" max="8655" width="16" style="6" customWidth="1"/>
    <col min="8656" max="8656" width="13.7109375" style="6" customWidth="1"/>
    <col min="8657" max="8657" width="16" style="6" customWidth="1"/>
    <col min="8658" max="8658" width="15.42578125" style="6" customWidth="1"/>
    <col min="8659" max="8659" width="14" style="6" customWidth="1"/>
    <col min="8660" max="8660" width="14.5703125" style="6" customWidth="1"/>
    <col min="8661" max="8661" width="14.7109375" style="6" customWidth="1"/>
    <col min="8662" max="8662" width="13.28515625" style="6" customWidth="1"/>
    <col min="8663" max="8663" width="16.7109375" style="6" customWidth="1"/>
    <col min="8664" max="8664" width="16.42578125" style="6" customWidth="1"/>
    <col min="8665" max="8665" width="17.140625" style="6" customWidth="1"/>
    <col min="8666" max="8666" width="18" style="6" customWidth="1"/>
    <col min="8667" max="8667" width="16.28515625" style="6" customWidth="1"/>
    <col min="8668" max="8668" width="15.85546875" style="6" customWidth="1"/>
    <col min="8669" max="8669" width="21.7109375" style="6" customWidth="1"/>
    <col min="8670" max="8670" width="15" style="6" customWidth="1"/>
    <col min="8671" max="8671" width="14.7109375" style="6" customWidth="1"/>
    <col min="8672" max="8899" width="7.28515625" style="6"/>
    <col min="8900" max="8900" width="11.140625" style="6" customWidth="1"/>
    <col min="8901" max="8901" width="52.42578125" style="6" customWidth="1"/>
    <col min="8902" max="8903" width="19.140625" style="6" customWidth="1"/>
    <col min="8904" max="8904" width="15.140625" style="6" customWidth="1"/>
    <col min="8905" max="8905" width="15.28515625" style="6" customWidth="1"/>
    <col min="8906" max="8906" width="14.42578125" style="6" customWidth="1"/>
    <col min="8907" max="8907" width="12.7109375" style="6" bestFit="1" customWidth="1"/>
    <col min="8908" max="8908" width="14.7109375" style="6" customWidth="1"/>
    <col min="8909" max="8909" width="15.140625" style="6" customWidth="1"/>
    <col min="8910" max="8910" width="15.7109375" style="6" customWidth="1"/>
    <col min="8911" max="8911" width="16" style="6" customWidth="1"/>
    <col min="8912" max="8912" width="13.7109375" style="6" customWidth="1"/>
    <col min="8913" max="8913" width="16" style="6" customWidth="1"/>
    <col min="8914" max="8914" width="15.42578125" style="6" customWidth="1"/>
    <col min="8915" max="8915" width="14" style="6" customWidth="1"/>
    <col min="8916" max="8916" width="14.5703125" style="6" customWidth="1"/>
    <col min="8917" max="8917" width="14.7109375" style="6" customWidth="1"/>
    <col min="8918" max="8918" width="13.28515625" style="6" customWidth="1"/>
    <col min="8919" max="8919" width="16.7109375" style="6" customWidth="1"/>
    <col min="8920" max="8920" width="16.42578125" style="6" customWidth="1"/>
    <col min="8921" max="8921" width="17.140625" style="6" customWidth="1"/>
    <col min="8922" max="8922" width="18" style="6" customWidth="1"/>
    <col min="8923" max="8923" width="16.28515625" style="6" customWidth="1"/>
    <col min="8924" max="8924" width="15.85546875" style="6" customWidth="1"/>
    <col min="8925" max="8925" width="21.7109375" style="6" customWidth="1"/>
    <col min="8926" max="8926" width="15" style="6" customWidth="1"/>
    <col min="8927" max="8927" width="14.7109375" style="6" customWidth="1"/>
    <col min="8928" max="9155" width="7.28515625" style="6"/>
    <col min="9156" max="9156" width="11.140625" style="6" customWidth="1"/>
    <col min="9157" max="9157" width="52.42578125" style="6" customWidth="1"/>
    <col min="9158" max="9159" width="19.140625" style="6" customWidth="1"/>
    <col min="9160" max="9160" width="15.140625" style="6" customWidth="1"/>
    <col min="9161" max="9161" width="15.28515625" style="6" customWidth="1"/>
    <col min="9162" max="9162" width="14.42578125" style="6" customWidth="1"/>
    <col min="9163" max="9163" width="12.7109375" style="6" bestFit="1" customWidth="1"/>
    <col min="9164" max="9164" width="14.7109375" style="6" customWidth="1"/>
    <col min="9165" max="9165" width="15.140625" style="6" customWidth="1"/>
    <col min="9166" max="9166" width="15.7109375" style="6" customWidth="1"/>
    <col min="9167" max="9167" width="16" style="6" customWidth="1"/>
    <col min="9168" max="9168" width="13.7109375" style="6" customWidth="1"/>
    <col min="9169" max="9169" width="16" style="6" customWidth="1"/>
    <col min="9170" max="9170" width="15.42578125" style="6" customWidth="1"/>
    <col min="9171" max="9171" width="14" style="6" customWidth="1"/>
    <col min="9172" max="9172" width="14.5703125" style="6" customWidth="1"/>
    <col min="9173" max="9173" width="14.7109375" style="6" customWidth="1"/>
    <col min="9174" max="9174" width="13.28515625" style="6" customWidth="1"/>
    <col min="9175" max="9175" width="16.7109375" style="6" customWidth="1"/>
    <col min="9176" max="9176" width="16.42578125" style="6" customWidth="1"/>
    <col min="9177" max="9177" width="17.140625" style="6" customWidth="1"/>
    <col min="9178" max="9178" width="18" style="6" customWidth="1"/>
    <col min="9179" max="9179" width="16.28515625" style="6" customWidth="1"/>
    <col min="9180" max="9180" width="15.85546875" style="6" customWidth="1"/>
    <col min="9181" max="9181" width="21.7109375" style="6" customWidth="1"/>
    <col min="9182" max="9182" width="15" style="6" customWidth="1"/>
    <col min="9183" max="9183" width="14.7109375" style="6" customWidth="1"/>
    <col min="9184" max="9411" width="7.28515625" style="6"/>
    <col min="9412" max="9412" width="11.140625" style="6" customWidth="1"/>
    <col min="9413" max="9413" width="52.42578125" style="6" customWidth="1"/>
    <col min="9414" max="9415" width="19.140625" style="6" customWidth="1"/>
    <col min="9416" max="9416" width="15.140625" style="6" customWidth="1"/>
    <col min="9417" max="9417" width="15.28515625" style="6" customWidth="1"/>
    <col min="9418" max="9418" width="14.42578125" style="6" customWidth="1"/>
    <col min="9419" max="9419" width="12.7109375" style="6" bestFit="1" customWidth="1"/>
    <col min="9420" max="9420" width="14.7109375" style="6" customWidth="1"/>
    <col min="9421" max="9421" width="15.140625" style="6" customWidth="1"/>
    <col min="9422" max="9422" width="15.7109375" style="6" customWidth="1"/>
    <col min="9423" max="9423" width="16" style="6" customWidth="1"/>
    <col min="9424" max="9424" width="13.7109375" style="6" customWidth="1"/>
    <col min="9425" max="9425" width="16" style="6" customWidth="1"/>
    <col min="9426" max="9426" width="15.42578125" style="6" customWidth="1"/>
    <col min="9427" max="9427" width="14" style="6" customWidth="1"/>
    <col min="9428" max="9428" width="14.5703125" style="6" customWidth="1"/>
    <col min="9429" max="9429" width="14.7109375" style="6" customWidth="1"/>
    <col min="9430" max="9430" width="13.28515625" style="6" customWidth="1"/>
    <col min="9431" max="9431" width="16.7109375" style="6" customWidth="1"/>
    <col min="9432" max="9432" width="16.42578125" style="6" customWidth="1"/>
    <col min="9433" max="9433" width="17.140625" style="6" customWidth="1"/>
    <col min="9434" max="9434" width="18" style="6" customWidth="1"/>
    <col min="9435" max="9435" width="16.28515625" style="6" customWidth="1"/>
    <col min="9436" max="9436" width="15.85546875" style="6" customWidth="1"/>
    <col min="9437" max="9437" width="21.7109375" style="6" customWidth="1"/>
    <col min="9438" max="9438" width="15" style="6" customWidth="1"/>
    <col min="9439" max="9439" width="14.7109375" style="6" customWidth="1"/>
    <col min="9440" max="9667" width="7.28515625" style="6"/>
    <col min="9668" max="9668" width="11.140625" style="6" customWidth="1"/>
    <col min="9669" max="9669" width="52.42578125" style="6" customWidth="1"/>
    <col min="9670" max="9671" width="19.140625" style="6" customWidth="1"/>
    <col min="9672" max="9672" width="15.140625" style="6" customWidth="1"/>
    <col min="9673" max="9673" width="15.28515625" style="6" customWidth="1"/>
    <col min="9674" max="9674" width="14.42578125" style="6" customWidth="1"/>
    <col min="9675" max="9675" width="12.7109375" style="6" bestFit="1" customWidth="1"/>
    <col min="9676" max="9676" width="14.7109375" style="6" customWidth="1"/>
    <col min="9677" max="9677" width="15.140625" style="6" customWidth="1"/>
    <col min="9678" max="9678" width="15.7109375" style="6" customWidth="1"/>
    <col min="9679" max="9679" width="16" style="6" customWidth="1"/>
    <col min="9680" max="9680" width="13.7109375" style="6" customWidth="1"/>
    <col min="9681" max="9681" width="16" style="6" customWidth="1"/>
    <col min="9682" max="9682" width="15.42578125" style="6" customWidth="1"/>
    <col min="9683" max="9683" width="14" style="6" customWidth="1"/>
    <col min="9684" max="9684" width="14.5703125" style="6" customWidth="1"/>
    <col min="9685" max="9685" width="14.7109375" style="6" customWidth="1"/>
    <col min="9686" max="9686" width="13.28515625" style="6" customWidth="1"/>
    <col min="9687" max="9687" width="16.7109375" style="6" customWidth="1"/>
    <col min="9688" max="9688" width="16.42578125" style="6" customWidth="1"/>
    <col min="9689" max="9689" width="17.140625" style="6" customWidth="1"/>
    <col min="9690" max="9690" width="18" style="6" customWidth="1"/>
    <col min="9691" max="9691" width="16.28515625" style="6" customWidth="1"/>
    <col min="9692" max="9692" width="15.85546875" style="6" customWidth="1"/>
    <col min="9693" max="9693" width="21.7109375" style="6" customWidth="1"/>
    <col min="9694" max="9694" width="15" style="6" customWidth="1"/>
    <col min="9695" max="9695" width="14.7109375" style="6" customWidth="1"/>
    <col min="9696" max="9923" width="7.28515625" style="6"/>
    <col min="9924" max="9924" width="11.140625" style="6" customWidth="1"/>
    <col min="9925" max="9925" width="52.42578125" style="6" customWidth="1"/>
    <col min="9926" max="9927" width="19.140625" style="6" customWidth="1"/>
    <col min="9928" max="9928" width="15.140625" style="6" customWidth="1"/>
    <col min="9929" max="9929" width="15.28515625" style="6" customWidth="1"/>
    <col min="9930" max="9930" width="14.42578125" style="6" customWidth="1"/>
    <col min="9931" max="9931" width="12.7109375" style="6" bestFit="1" customWidth="1"/>
    <col min="9932" max="9932" width="14.7109375" style="6" customWidth="1"/>
    <col min="9933" max="9933" width="15.140625" style="6" customWidth="1"/>
    <col min="9934" max="9934" width="15.7109375" style="6" customWidth="1"/>
    <col min="9935" max="9935" width="16" style="6" customWidth="1"/>
    <col min="9936" max="9936" width="13.7109375" style="6" customWidth="1"/>
    <col min="9937" max="9937" width="16" style="6" customWidth="1"/>
    <col min="9938" max="9938" width="15.42578125" style="6" customWidth="1"/>
    <col min="9939" max="9939" width="14" style="6" customWidth="1"/>
    <col min="9940" max="9940" width="14.5703125" style="6" customWidth="1"/>
    <col min="9941" max="9941" width="14.7109375" style="6" customWidth="1"/>
    <col min="9942" max="9942" width="13.28515625" style="6" customWidth="1"/>
    <col min="9943" max="9943" width="16.7109375" style="6" customWidth="1"/>
    <col min="9944" max="9944" width="16.42578125" style="6" customWidth="1"/>
    <col min="9945" max="9945" width="17.140625" style="6" customWidth="1"/>
    <col min="9946" max="9946" width="18" style="6" customWidth="1"/>
    <col min="9947" max="9947" width="16.28515625" style="6" customWidth="1"/>
    <col min="9948" max="9948" width="15.85546875" style="6" customWidth="1"/>
    <col min="9949" max="9949" width="21.7109375" style="6" customWidth="1"/>
    <col min="9950" max="9950" width="15" style="6" customWidth="1"/>
    <col min="9951" max="9951" width="14.7109375" style="6" customWidth="1"/>
    <col min="9952" max="10179" width="7.28515625" style="6"/>
    <col min="10180" max="10180" width="11.140625" style="6" customWidth="1"/>
    <col min="10181" max="10181" width="52.42578125" style="6" customWidth="1"/>
    <col min="10182" max="10183" width="19.140625" style="6" customWidth="1"/>
    <col min="10184" max="10184" width="15.140625" style="6" customWidth="1"/>
    <col min="10185" max="10185" width="15.28515625" style="6" customWidth="1"/>
    <col min="10186" max="10186" width="14.42578125" style="6" customWidth="1"/>
    <col min="10187" max="10187" width="12.7109375" style="6" bestFit="1" customWidth="1"/>
    <col min="10188" max="10188" width="14.7109375" style="6" customWidth="1"/>
    <col min="10189" max="10189" width="15.140625" style="6" customWidth="1"/>
    <col min="10190" max="10190" width="15.7109375" style="6" customWidth="1"/>
    <col min="10191" max="10191" width="16" style="6" customWidth="1"/>
    <col min="10192" max="10192" width="13.7109375" style="6" customWidth="1"/>
    <col min="10193" max="10193" width="16" style="6" customWidth="1"/>
    <col min="10194" max="10194" width="15.42578125" style="6" customWidth="1"/>
    <col min="10195" max="10195" width="14" style="6" customWidth="1"/>
    <col min="10196" max="10196" width="14.5703125" style="6" customWidth="1"/>
    <col min="10197" max="10197" width="14.7109375" style="6" customWidth="1"/>
    <col min="10198" max="10198" width="13.28515625" style="6" customWidth="1"/>
    <col min="10199" max="10199" width="16.7109375" style="6" customWidth="1"/>
    <col min="10200" max="10200" width="16.42578125" style="6" customWidth="1"/>
    <col min="10201" max="10201" width="17.140625" style="6" customWidth="1"/>
    <col min="10202" max="10202" width="18" style="6" customWidth="1"/>
    <col min="10203" max="10203" width="16.28515625" style="6" customWidth="1"/>
    <col min="10204" max="10204" width="15.85546875" style="6" customWidth="1"/>
    <col min="10205" max="10205" width="21.7109375" style="6" customWidth="1"/>
    <col min="10206" max="10206" width="15" style="6" customWidth="1"/>
    <col min="10207" max="10207" width="14.7109375" style="6" customWidth="1"/>
    <col min="10208" max="10435" width="7.28515625" style="6"/>
    <col min="10436" max="10436" width="11.140625" style="6" customWidth="1"/>
    <col min="10437" max="10437" width="52.42578125" style="6" customWidth="1"/>
    <col min="10438" max="10439" width="19.140625" style="6" customWidth="1"/>
    <col min="10440" max="10440" width="15.140625" style="6" customWidth="1"/>
    <col min="10441" max="10441" width="15.28515625" style="6" customWidth="1"/>
    <col min="10442" max="10442" width="14.42578125" style="6" customWidth="1"/>
    <col min="10443" max="10443" width="12.7109375" style="6" bestFit="1" customWidth="1"/>
    <col min="10444" max="10444" width="14.7109375" style="6" customWidth="1"/>
    <col min="10445" max="10445" width="15.140625" style="6" customWidth="1"/>
    <col min="10446" max="10446" width="15.7109375" style="6" customWidth="1"/>
    <col min="10447" max="10447" width="16" style="6" customWidth="1"/>
    <col min="10448" max="10448" width="13.7109375" style="6" customWidth="1"/>
    <col min="10449" max="10449" width="16" style="6" customWidth="1"/>
    <col min="10450" max="10450" width="15.42578125" style="6" customWidth="1"/>
    <col min="10451" max="10451" width="14" style="6" customWidth="1"/>
    <col min="10452" max="10452" width="14.5703125" style="6" customWidth="1"/>
    <col min="10453" max="10453" width="14.7109375" style="6" customWidth="1"/>
    <col min="10454" max="10454" width="13.28515625" style="6" customWidth="1"/>
    <col min="10455" max="10455" width="16.7109375" style="6" customWidth="1"/>
    <col min="10456" max="10456" width="16.42578125" style="6" customWidth="1"/>
    <col min="10457" max="10457" width="17.140625" style="6" customWidth="1"/>
    <col min="10458" max="10458" width="18" style="6" customWidth="1"/>
    <col min="10459" max="10459" width="16.28515625" style="6" customWidth="1"/>
    <col min="10460" max="10460" width="15.85546875" style="6" customWidth="1"/>
    <col min="10461" max="10461" width="21.7109375" style="6" customWidth="1"/>
    <col min="10462" max="10462" width="15" style="6" customWidth="1"/>
    <col min="10463" max="10463" width="14.7109375" style="6" customWidth="1"/>
    <col min="10464" max="10691" width="7.28515625" style="6"/>
    <col min="10692" max="10692" width="11.140625" style="6" customWidth="1"/>
    <col min="10693" max="10693" width="52.42578125" style="6" customWidth="1"/>
    <col min="10694" max="10695" width="19.140625" style="6" customWidth="1"/>
    <col min="10696" max="10696" width="15.140625" style="6" customWidth="1"/>
    <col min="10697" max="10697" width="15.28515625" style="6" customWidth="1"/>
    <col min="10698" max="10698" width="14.42578125" style="6" customWidth="1"/>
    <col min="10699" max="10699" width="12.7109375" style="6" bestFit="1" customWidth="1"/>
    <col min="10700" max="10700" width="14.7109375" style="6" customWidth="1"/>
    <col min="10701" max="10701" width="15.140625" style="6" customWidth="1"/>
    <col min="10702" max="10702" width="15.7109375" style="6" customWidth="1"/>
    <col min="10703" max="10703" width="16" style="6" customWidth="1"/>
    <col min="10704" max="10704" width="13.7109375" style="6" customWidth="1"/>
    <col min="10705" max="10705" width="16" style="6" customWidth="1"/>
    <col min="10706" max="10706" width="15.42578125" style="6" customWidth="1"/>
    <col min="10707" max="10707" width="14" style="6" customWidth="1"/>
    <col min="10708" max="10708" width="14.5703125" style="6" customWidth="1"/>
    <col min="10709" max="10709" width="14.7109375" style="6" customWidth="1"/>
    <col min="10710" max="10710" width="13.28515625" style="6" customWidth="1"/>
    <col min="10711" max="10711" width="16.7109375" style="6" customWidth="1"/>
    <col min="10712" max="10712" width="16.42578125" style="6" customWidth="1"/>
    <col min="10713" max="10713" width="17.140625" style="6" customWidth="1"/>
    <col min="10714" max="10714" width="18" style="6" customWidth="1"/>
    <col min="10715" max="10715" width="16.28515625" style="6" customWidth="1"/>
    <col min="10716" max="10716" width="15.85546875" style="6" customWidth="1"/>
    <col min="10717" max="10717" width="21.7109375" style="6" customWidth="1"/>
    <col min="10718" max="10718" width="15" style="6" customWidth="1"/>
    <col min="10719" max="10719" width="14.7109375" style="6" customWidth="1"/>
    <col min="10720" max="10947" width="7.28515625" style="6"/>
    <col min="10948" max="10948" width="11.140625" style="6" customWidth="1"/>
    <col min="10949" max="10949" width="52.42578125" style="6" customWidth="1"/>
    <col min="10950" max="10951" width="19.140625" style="6" customWidth="1"/>
    <col min="10952" max="10952" width="15.140625" style="6" customWidth="1"/>
    <col min="10953" max="10953" width="15.28515625" style="6" customWidth="1"/>
    <col min="10954" max="10954" width="14.42578125" style="6" customWidth="1"/>
    <col min="10955" max="10955" width="12.7109375" style="6" bestFit="1" customWidth="1"/>
    <col min="10956" max="10956" width="14.7109375" style="6" customWidth="1"/>
    <col min="10957" max="10957" width="15.140625" style="6" customWidth="1"/>
    <col min="10958" max="10958" width="15.7109375" style="6" customWidth="1"/>
    <col min="10959" max="10959" width="16" style="6" customWidth="1"/>
    <col min="10960" max="10960" width="13.7109375" style="6" customWidth="1"/>
    <col min="10961" max="10961" width="16" style="6" customWidth="1"/>
    <col min="10962" max="10962" width="15.42578125" style="6" customWidth="1"/>
    <col min="10963" max="10963" width="14" style="6" customWidth="1"/>
    <col min="10964" max="10964" width="14.5703125" style="6" customWidth="1"/>
    <col min="10965" max="10965" width="14.7109375" style="6" customWidth="1"/>
    <col min="10966" max="10966" width="13.28515625" style="6" customWidth="1"/>
    <col min="10967" max="10967" width="16.7109375" style="6" customWidth="1"/>
    <col min="10968" max="10968" width="16.42578125" style="6" customWidth="1"/>
    <col min="10969" max="10969" width="17.140625" style="6" customWidth="1"/>
    <col min="10970" max="10970" width="18" style="6" customWidth="1"/>
    <col min="10971" max="10971" width="16.28515625" style="6" customWidth="1"/>
    <col min="10972" max="10972" width="15.85546875" style="6" customWidth="1"/>
    <col min="10973" max="10973" width="21.7109375" style="6" customWidth="1"/>
    <col min="10974" max="10974" width="15" style="6" customWidth="1"/>
    <col min="10975" max="10975" width="14.7109375" style="6" customWidth="1"/>
    <col min="10976" max="11203" width="7.28515625" style="6"/>
    <col min="11204" max="11204" width="11.140625" style="6" customWidth="1"/>
    <col min="11205" max="11205" width="52.42578125" style="6" customWidth="1"/>
    <col min="11206" max="11207" width="19.140625" style="6" customWidth="1"/>
    <col min="11208" max="11208" width="15.140625" style="6" customWidth="1"/>
    <col min="11209" max="11209" width="15.28515625" style="6" customWidth="1"/>
    <col min="11210" max="11210" width="14.42578125" style="6" customWidth="1"/>
    <col min="11211" max="11211" width="12.7109375" style="6" bestFit="1" customWidth="1"/>
    <col min="11212" max="11212" width="14.7109375" style="6" customWidth="1"/>
    <col min="11213" max="11213" width="15.140625" style="6" customWidth="1"/>
    <col min="11214" max="11214" width="15.7109375" style="6" customWidth="1"/>
    <col min="11215" max="11215" width="16" style="6" customWidth="1"/>
    <col min="11216" max="11216" width="13.7109375" style="6" customWidth="1"/>
    <col min="11217" max="11217" width="16" style="6" customWidth="1"/>
    <col min="11218" max="11218" width="15.42578125" style="6" customWidth="1"/>
    <col min="11219" max="11219" width="14" style="6" customWidth="1"/>
    <col min="11220" max="11220" width="14.5703125" style="6" customWidth="1"/>
    <col min="11221" max="11221" width="14.7109375" style="6" customWidth="1"/>
    <col min="11222" max="11222" width="13.28515625" style="6" customWidth="1"/>
    <col min="11223" max="11223" width="16.7109375" style="6" customWidth="1"/>
    <col min="11224" max="11224" width="16.42578125" style="6" customWidth="1"/>
    <col min="11225" max="11225" width="17.140625" style="6" customWidth="1"/>
    <col min="11226" max="11226" width="18" style="6" customWidth="1"/>
    <col min="11227" max="11227" width="16.28515625" style="6" customWidth="1"/>
    <col min="11228" max="11228" width="15.85546875" style="6" customWidth="1"/>
    <col min="11229" max="11229" width="21.7109375" style="6" customWidth="1"/>
    <col min="11230" max="11230" width="15" style="6" customWidth="1"/>
    <col min="11231" max="11231" width="14.7109375" style="6" customWidth="1"/>
    <col min="11232" max="11459" width="7.28515625" style="6"/>
    <col min="11460" max="11460" width="11.140625" style="6" customWidth="1"/>
    <col min="11461" max="11461" width="52.42578125" style="6" customWidth="1"/>
    <col min="11462" max="11463" width="19.140625" style="6" customWidth="1"/>
    <col min="11464" max="11464" width="15.140625" style="6" customWidth="1"/>
    <col min="11465" max="11465" width="15.28515625" style="6" customWidth="1"/>
    <col min="11466" max="11466" width="14.42578125" style="6" customWidth="1"/>
    <col min="11467" max="11467" width="12.7109375" style="6" bestFit="1" customWidth="1"/>
    <col min="11468" max="11468" width="14.7109375" style="6" customWidth="1"/>
    <col min="11469" max="11469" width="15.140625" style="6" customWidth="1"/>
    <col min="11470" max="11470" width="15.7109375" style="6" customWidth="1"/>
    <col min="11471" max="11471" width="16" style="6" customWidth="1"/>
    <col min="11472" max="11472" width="13.7109375" style="6" customWidth="1"/>
    <col min="11473" max="11473" width="16" style="6" customWidth="1"/>
    <col min="11474" max="11474" width="15.42578125" style="6" customWidth="1"/>
    <col min="11475" max="11475" width="14" style="6" customWidth="1"/>
    <col min="11476" max="11476" width="14.5703125" style="6" customWidth="1"/>
    <col min="11477" max="11477" width="14.7109375" style="6" customWidth="1"/>
    <col min="11478" max="11478" width="13.28515625" style="6" customWidth="1"/>
    <col min="11479" max="11479" width="16.7109375" style="6" customWidth="1"/>
    <col min="11480" max="11480" width="16.42578125" style="6" customWidth="1"/>
    <col min="11481" max="11481" width="17.140625" style="6" customWidth="1"/>
    <col min="11482" max="11482" width="18" style="6" customWidth="1"/>
    <col min="11483" max="11483" width="16.28515625" style="6" customWidth="1"/>
    <col min="11484" max="11484" width="15.85546875" style="6" customWidth="1"/>
    <col min="11485" max="11485" width="21.7109375" style="6" customWidth="1"/>
    <col min="11486" max="11486" width="15" style="6" customWidth="1"/>
    <col min="11487" max="11487" width="14.7109375" style="6" customWidth="1"/>
    <col min="11488" max="11715" width="7.28515625" style="6"/>
    <col min="11716" max="11716" width="11.140625" style="6" customWidth="1"/>
    <col min="11717" max="11717" width="52.42578125" style="6" customWidth="1"/>
    <col min="11718" max="11719" width="19.140625" style="6" customWidth="1"/>
    <col min="11720" max="11720" width="15.140625" style="6" customWidth="1"/>
    <col min="11721" max="11721" width="15.28515625" style="6" customWidth="1"/>
    <col min="11722" max="11722" width="14.42578125" style="6" customWidth="1"/>
    <col min="11723" max="11723" width="12.7109375" style="6" bestFit="1" customWidth="1"/>
    <col min="11724" max="11724" width="14.7109375" style="6" customWidth="1"/>
    <col min="11725" max="11725" width="15.140625" style="6" customWidth="1"/>
    <col min="11726" max="11726" width="15.7109375" style="6" customWidth="1"/>
    <col min="11727" max="11727" width="16" style="6" customWidth="1"/>
    <col min="11728" max="11728" width="13.7109375" style="6" customWidth="1"/>
    <col min="11729" max="11729" width="16" style="6" customWidth="1"/>
    <col min="11730" max="11730" width="15.42578125" style="6" customWidth="1"/>
    <col min="11731" max="11731" width="14" style="6" customWidth="1"/>
    <col min="11732" max="11732" width="14.5703125" style="6" customWidth="1"/>
    <col min="11733" max="11733" width="14.7109375" style="6" customWidth="1"/>
    <col min="11734" max="11734" width="13.28515625" style="6" customWidth="1"/>
    <col min="11735" max="11735" width="16.7109375" style="6" customWidth="1"/>
    <col min="11736" max="11736" width="16.42578125" style="6" customWidth="1"/>
    <col min="11737" max="11737" width="17.140625" style="6" customWidth="1"/>
    <col min="11738" max="11738" width="18" style="6" customWidth="1"/>
    <col min="11739" max="11739" width="16.28515625" style="6" customWidth="1"/>
    <col min="11740" max="11740" width="15.85546875" style="6" customWidth="1"/>
    <col min="11741" max="11741" width="21.7109375" style="6" customWidth="1"/>
    <col min="11742" max="11742" width="15" style="6" customWidth="1"/>
    <col min="11743" max="11743" width="14.7109375" style="6" customWidth="1"/>
    <col min="11744" max="11971" width="7.28515625" style="6"/>
    <col min="11972" max="11972" width="11.140625" style="6" customWidth="1"/>
    <col min="11973" max="11973" width="52.42578125" style="6" customWidth="1"/>
    <col min="11974" max="11975" width="19.140625" style="6" customWidth="1"/>
    <col min="11976" max="11976" width="15.140625" style="6" customWidth="1"/>
    <col min="11977" max="11977" width="15.28515625" style="6" customWidth="1"/>
    <col min="11978" max="11978" width="14.42578125" style="6" customWidth="1"/>
    <col min="11979" max="11979" width="12.7109375" style="6" bestFit="1" customWidth="1"/>
    <col min="11980" max="11980" width="14.7109375" style="6" customWidth="1"/>
    <col min="11981" max="11981" width="15.140625" style="6" customWidth="1"/>
    <col min="11982" max="11982" width="15.7109375" style="6" customWidth="1"/>
    <col min="11983" max="11983" width="16" style="6" customWidth="1"/>
    <col min="11984" max="11984" width="13.7109375" style="6" customWidth="1"/>
    <col min="11985" max="11985" width="16" style="6" customWidth="1"/>
    <col min="11986" max="11986" width="15.42578125" style="6" customWidth="1"/>
    <col min="11987" max="11987" width="14" style="6" customWidth="1"/>
    <col min="11988" max="11988" width="14.5703125" style="6" customWidth="1"/>
    <col min="11989" max="11989" width="14.7109375" style="6" customWidth="1"/>
    <col min="11990" max="11990" width="13.28515625" style="6" customWidth="1"/>
    <col min="11991" max="11991" width="16.7109375" style="6" customWidth="1"/>
    <col min="11992" max="11992" width="16.42578125" style="6" customWidth="1"/>
    <col min="11993" max="11993" width="17.140625" style="6" customWidth="1"/>
    <col min="11994" max="11994" width="18" style="6" customWidth="1"/>
    <col min="11995" max="11995" width="16.28515625" style="6" customWidth="1"/>
    <col min="11996" max="11996" width="15.85546875" style="6" customWidth="1"/>
    <col min="11997" max="11997" width="21.7109375" style="6" customWidth="1"/>
    <col min="11998" max="11998" width="15" style="6" customWidth="1"/>
    <col min="11999" max="11999" width="14.7109375" style="6" customWidth="1"/>
    <col min="12000" max="12227" width="7.28515625" style="6"/>
    <col min="12228" max="12228" width="11.140625" style="6" customWidth="1"/>
    <col min="12229" max="12229" width="52.42578125" style="6" customWidth="1"/>
    <col min="12230" max="12231" width="19.140625" style="6" customWidth="1"/>
    <col min="12232" max="12232" width="15.140625" style="6" customWidth="1"/>
    <col min="12233" max="12233" width="15.28515625" style="6" customWidth="1"/>
    <col min="12234" max="12234" width="14.42578125" style="6" customWidth="1"/>
    <col min="12235" max="12235" width="12.7109375" style="6" bestFit="1" customWidth="1"/>
    <col min="12236" max="12236" width="14.7109375" style="6" customWidth="1"/>
    <col min="12237" max="12237" width="15.140625" style="6" customWidth="1"/>
    <col min="12238" max="12238" width="15.7109375" style="6" customWidth="1"/>
    <col min="12239" max="12239" width="16" style="6" customWidth="1"/>
    <col min="12240" max="12240" width="13.7109375" style="6" customWidth="1"/>
    <col min="12241" max="12241" width="16" style="6" customWidth="1"/>
    <col min="12242" max="12242" width="15.42578125" style="6" customWidth="1"/>
    <col min="12243" max="12243" width="14" style="6" customWidth="1"/>
    <col min="12244" max="12244" width="14.5703125" style="6" customWidth="1"/>
    <col min="12245" max="12245" width="14.7109375" style="6" customWidth="1"/>
    <col min="12246" max="12246" width="13.28515625" style="6" customWidth="1"/>
    <col min="12247" max="12247" width="16.7109375" style="6" customWidth="1"/>
    <col min="12248" max="12248" width="16.42578125" style="6" customWidth="1"/>
    <col min="12249" max="12249" width="17.140625" style="6" customWidth="1"/>
    <col min="12250" max="12250" width="18" style="6" customWidth="1"/>
    <col min="12251" max="12251" width="16.28515625" style="6" customWidth="1"/>
    <col min="12252" max="12252" width="15.85546875" style="6" customWidth="1"/>
    <col min="12253" max="12253" width="21.7109375" style="6" customWidth="1"/>
    <col min="12254" max="12254" width="15" style="6" customWidth="1"/>
    <col min="12255" max="12255" width="14.7109375" style="6" customWidth="1"/>
    <col min="12256" max="12483" width="7.28515625" style="6"/>
    <col min="12484" max="12484" width="11.140625" style="6" customWidth="1"/>
    <col min="12485" max="12485" width="52.42578125" style="6" customWidth="1"/>
    <col min="12486" max="12487" width="19.140625" style="6" customWidth="1"/>
    <col min="12488" max="12488" width="15.140625" style="6" customWidth="1"/>
    <col min="12489" max="12489" width="15.28515625" style="6" customWidth="1"/>
    <col min="12490" max="12490" width="14.42578125" style="6" customWidth="1"/>
    <col min="12491" max="12491" width="12.7109375" style="6" bestFit="1" customWidth="1"/>
    <col min="12492" max="12492" width="14.7109375" style="6" customWidth="1"/>
    <col min="12493" max="12493" width="15.140625" style="6" customWidth="1"/>
    <col min="12494" max="12494" width="15.7109375" style="6" customWidth="1"/>
    <col min="12495" max="12495" width="16" style="6" customWidth="1"/>
    <col min="12496" max="12496" width="13.7109375" style="6" customWidth="1"/>
    <col min="12497" max="12497" width="16" style="6" customWidth="1"/>
    <col min="12498" max="12498" width="15.42578125" style="6" customWidth="1"/>
    <col min="12499" max="12499" width="14" style="6" customWidth="1"/>
    <col min="12500" max="12500" width="14.5703125" style="6" customWidth="1"/>
    <col min="12501" max="12501" width="14.7109375" style="6" customWidth="1"/>
    <col min="12502" max="12502" width="13.28515625" style="6" customWidth="1"/>
    <col min="12503" max="12503" width="16.7109375" style="6" customWidth="1"/>
    <col min="12504" max="12504" width="16.42578125" style="6" customWidth="1"/>
    <col min="12505" max="12505" width="17.140625" style="6" customWidth="1"/>
    <col min="12506" max="12506" width="18" style="6" customWidth="1"/>
    <col min="12507" max="12507" width="16.28515625" style="6" customWidth="1"/>
    <col min="12508" max="12508" width="15.85546875" style="6" customWidth="1"/>
    <col min="12509" max="12509" width="21.7109375" style="6" customWidth="1"/>
    <col min="12510" max="12510" width="15" style="6" customWidth="1"/>
    <col min="12511" max="12511" width="14.7109375" style="6" customWidth="1"/>
    <col min="12512" max="12739" width="7.28515625" style="6"/>
    <col min="12740" max="12740" width="11.140625" style="6" customWidth="1"/>
    <col min="12741" max="12741" width="52.42578125" style="6" customWidth="1"/>
    <col min="12742" max="12743" width="19.140625" style="6" customWidth="1"/>
    <col min="12744" max="12744" width="15.140625" style="6" customWidth="1"/>
    <col min="12745" max="12745" width="15.28515625" style="6" customWidth="1"/>
    <col min="12746" max="12746" width="14.42578125" style="6" customWidth="1"/>
    <col min="12747" max="12747" width="12.7109375" style="6" bestFit="1" customWidth="1"/>
    <col min="12748" max="12748" width="14.7109375" style="6" customWidth="1"/>
    <col min="12749" max="12749" width="15.140625" style="6" customWidth="1"/>
    <col min="12750" max="12750" width="15.7109375" style="6" customWidth="1"/>
    <col min="12751" max="12751" width="16" style="6" customWidth="1"/>
    <col min="12752" max="12752" width="13.7109375" style="6" customWidth="1"/>
    <col min="12753" max="12753" width="16" style="6" customWidth="1"/>
    <col min="12754" max="12754" width="15.42578125" style="6" customWidth="1"/>
    <col min="12755" max="12755" width="14" style="6" customWidth="1"/>
    <col min="12756" max="12756" width="14.5703125" style="6" customWidth="1"/>
    <col min="12757" max="12757" width="14.7109375" style="6" customWidth="1"/>
    <col min="12758" max="12758" width="13.28515625" style="6" customWidth="1"/>
    <col min="12759" max="12759" width="16.7109375" style="6" customWidth="1"/>
    <col min="12760" max="12760" width="16.42578125" style="6" customWidth="1"/>
    <col min="12761" max="12761" width="17.140625" style="6" customWidth="1"/>
    <col min="12762" max="12762" width="18" style="6" customWidth="1"/>
    <col min="12763" max="12763" width="16.28515625" style="6" customWidth="1"/>
    <col min="12764" max="12764" width="15.85546875" style="6" customWidth="1"/>
    <col min="12765" max="12765" width="21.7109375" style="6" customWidth="1"/>
    <col min="12766" max="12766" width="15" style="6" customWidth="1"/>
    <col min="12767" max="12767" width="14.7109375" style="6" customWidth="1"/>
    <col min="12768" max="12995" width="7.28515625" style="6"/>
    <col min="12996" max="12996" width="11.140625" style="6" customWidth="1"/>
    <col min="12997" max="12997" width="52.42578125" style="6" customWidth="1"/>
    <col min="12998" max="12999" width="19.140625" style="6" customWidth="1"/>
    <col min="13000" max="13000" width="15.140625" style="6" customWidth="1"/>
    <col min="13001" max="13001" width="15.28515625" style="6" customWidth="1"/>
    <col min="13002" max="13002" width="14.42578125" style="6" customWidth="1"/>
    <col min="13003" max="13003" width="12.7109375" style="6" bestFit="1" customWidth="1"/>
    <col min="13004" max="13004" width="14.7109375" style="6" customWidth="1"/>
    <col min="13005" max="13005" width="15.140625" style="6" customWidth="1"/>
    <col min="13006" max="13006" width="15.7109375" style="6" customWidth="1"/>
    <col min="13007" max="13007" width="16" style="6" customWidth="1"/>
    <col min="13008" max="13008" width="13.7109375" style="6" customWidth="1"/>
    <col min="13009" max="13009" width="16" style="6" customWidth="1"/>
    <col min="13010" max="13010" width="15.42578125" style="6" customWidth="1"/>
    <col min="13011" max="13011" width="14" style="6" customWidth="1"/>
    <col min="13012" max="13012" width="14.5703125" style="6" customWidth="1"/>
    <col min="13013" max="13013" width="14.7109375" style="6" customWidth="1"/>
    <col min="13014" max="13014" width="13.28515625" style="6" customWidth="1"/>
    <col min="13015" max="13015" width="16.7109375" style="6" customWidth="1"/>
    <col min="13016" max="13016" width="16.42578125" style="6" customWidth="1"/>
    <col min="13017" max="13017" width="17.140625" style="6" customWidth="1"/>
    <col min="13018" max="13018" width="18" style="6" customWidth="1"/>
    <col min="13019" max="13019" width="16.28515625" style="6" customWidth="1"/>
    <col min="13020" max="13020" width="15.85546875" style="6" customWidth="1"/>
    <col min="13021" max="13021" width="21.7109375" style="6" customWidth="1"/>
    <col min="13022" max="13022" width="15" style="6" customWidth="1"/>
    <col min="13023" max="13023" width="14.7109375" style="6" customWidth="1"/>
    <col min="13024" max="13251" width="7.28515625" style="6"/>
    <col min="13252" max="13252" width="11.140625" style="6" customWidth="1"/>
    <col min="13253" max="13253" width="52.42578125" style="6" customWidth="1"/>
    <col min="13254" max="13255" width="19.140625" style="6" customWidth="1"/>
    <col min="13256" max="13256" width="15.140625" style="6" customWidth="1"/>
    <col min="13257" max="13257" width="15.28515625" style="6" customWidth="1"/>
    <col min="13258" max="13258" width="14.42578125" style="6" customWidth="1"/>
    <col min="13259" max="13259" width="12.7109375" style="6" bestFit="1" customWidth="1"/>
    <col min="13260" max="13260" width="14.7109375" style="6" customWidth="1"/>
    <col min="13261" max="13261" width="15.140625" style="6" customWidth="1"/>
    <col min="13262" max="13262" width="15.7109375" style="6" customWidth="1"/>
    <col min="13263" max="13263" width="16" style="6" customWidth="1"/>
    <col min="13264" max="13264" width="13.7109375" style="6" customWidth="1"/>
    <col min="13265" max="13265" width="16" style="6" customWidth="1"/>
    <col min="13266" max="13266" width="15.42578125" style="6" customWidth="1"/>
    <col min="13267" max="13267" width="14" style="6" customWidth="1"/>
    <col min="13268" max="13268" width="14.5703125" style="6" customWidth="1"/>
    <col min="13269" max="13269" width="14.7109375" style="6" customWidth="1"/>
    <col min="13270" max="13270" width="13.28515625" style="6" customWidth="1"/>
    <col min="13271" max="13271" width="16.7109375" style="6" customWidth="1"/>
    <col min="13272" max="13272" width="16.42578125" style="6" customWidth="1"/>
    <col min="13273" max="13273" width="17.140625" style="6" customWidth="1"/>
    <col min="13274" max="13274" width="18" style="6" customWidth="1"/>
    <col min="13275" max="13275" width="16.28515625" style="6" customWidth="1"/>
    <col min="13276" max="13276" width="15.85546875" style="6" customWidth="1"/>
    <col min="13277" max="13277" width="21.7109375" style="6" customWidth="1"/>
    <col min="13278" max="13278" width="15" style="6" customWidth="1"/>
    <col min="13279" max="13279" width="14.7109375" style="6" customWidth="1"/>
    <col min="13280" max="13507" width="7.28515625" style="6"/>
    <col min="13508" max="13508" width="11.140625" style="6" customWidth="1"/>
    <col min="13509" max="13509" width="52.42578125" style="6" customWidth="1"/>
    <col min="13510" max="13511" width="19.140625" style="6" customWidth="1"/>
    <col min="13512" max="13512" width="15.140625" style="6" customWidth="1"/>
    <col min="13513" max="13513" width="15.28515625" style="6" customWidth="1"/>
    <col min="13514" max="13514" width="14.42578125" style="6" customWidth="1"/>
    <col min="13515" max="13515" width="12.7109375" style="6" bestFit="1" customWidth="1"/>
    <col min="13516" max="13516" width="14.7109375" style="6" customWidth="1"/>
    <col min="13517" max="13517" width="15.140625" style="6" customWidth="1"/>
    <col min="13518" max="13518" width="15.7109375" style="6" customWidth="1"/>
    <col min="13519" max="13519" width="16" style="6" customWidth="1"/>
    <col min="13520" max="13520" width="13.7109375" style="6" customWidth="1"/>
    <col min="13521" max="13521" width="16" style="6" customWidth="1"/>
    <col min="13522" max="13522" width="15.42578125" style="6" customWidth="1"/>
    <col min="13523" max="13523" width="14" style="6" customWidth="1"/>
    <col min="13524" max="13524" width="14.5703125" style="6" customWidth="1"/>
    <col min="13525" max="13525" width="14.7109375" style="6" customWidth="1"/>
    <col min="13526" max="13526" width="13.28515625" style="6" customWidth="1"/>
    <col min="13527" max="13527" width="16.7109375" style="6" customWidth="1"/>
    <col min="13528" max="13528" width="16.42578125" style="6" customWidth="1"/>
    <col min="13529" max="13529" width="17.140625" style="6" customWidth="1"/>
    <col min="13530" max="13530" width="18" style="6" customWidth="1"/>
    <col min="13531" max="13531" width="16.28515625" style="6" customWidth="1"/>
    <col min="13532" max="13532" width="15.85546875" style="6" customWidth="1"/>
    <col min="13533" max="13533" width="21.7109375" style="6" customWidth="1"/>
    <col min="13534" max="13534" width="15" style="6" customWidth="1"/>
    <col min="13535" max="13535" width="14.7109375" style="6" customWidth="1"/>
    <col min="13536" max="13763" width="7.28515625" style="6"/>
    <col min="13764" max="13764" width="11.140625" style="6" customWidth="1"/>
    <col min="13765" max="13765" width="52.42578125" style="6" customWidth="1"/>
    <col min="13766" max="13767" width="19.140625" style="6" customWidth="1"/>
    <col min="13768" max="13768" width="15.140625" style="6" customWidth="1"/>
    <col min="13769" max="13769" width="15.28515625" style="6" customWidth="1"/>
    <col min="13770" max="13770" width="14.42578125" style="6" customWidth="1"/>
    <col min="13771" max="13771" width="12.7109375" style="6" bestFit="1" customWidth="1"/>
    <col min="13772" max="13772" width="14.7109375" style="6" customWidth="1"/>
    <col min="13773" max="13773" width="15.140625" style="6" customWidth="1"/>
    <col min="13774" max="13774" width="15.7109375" style="6" customWidth="1"/>
    <col min="13775" max="13775" width="16" style="6" customWidth="1"/>
    <col min="13776" max="13776" width="13.7109375" style="6" customWidth="1"/>
    <col min="13777" max="13777" width="16" style="6" customWidth="1"/>
    <col min="13778" max="13778" width="15.42578125" style="6" customWidth="1"/>
    <col min="13779" max="13779" width="14" style="6" customWidth="1"/>
    <col min="13780" max="13780" width="14.5703125" style="6" customWidth="1"/>
    <col min="13781" max="13781" width="14.7109375" style="6" customWidth="1"/>
    <col min="13782" max="13782" width="13.28515625" style="6" customWidth="1"/>
    <col min="13783" max="13783" width="16.7109375" style="6" customWidth="1"/>
    <col min="13784" max="13784" width="16.42578125" style="6" customWidth="1"/>
    <col min="13785" max="13785" width="17.140625" style="6" customWidth="1"/>
    <col min="13786" max="13786" width="18" style="6" customWidth="1"/>
    <col min="13787" max="13787" width="16.28515625" style="6" customWidth="1"/>
    <col min="13788" max="13788" width="15.85546875" style="6" customWidth="1"/>
    <col min="13789" max="13789" width="21.7109375" style="6" customWidth="1"/>
    <col min="13790" max="13790" width="15" style="6" customWidth="1"/>
    <col min="13791" max="13791" width="14.7109375" style="6" customWidth="1"/>
    <col min="13792" max="14019" width="7.28515625" style="6"/>
    <col min="14020" max="14020" width="11.140625" style="6" customWidth="1"/>
    <col min="14021" max="14021" width="52.42578125" style="6" customWidth="1"/>
    <col min="14022" max="14023" width="19.140625" style="6" customWidth="1"/>
    <col min="14024" max="14024" width="15.140625" style="6" customWidth="1"/>
    <col min="14025" max="14025" width="15.28515625" style="6" customWidth="1"/>
    <col min="14026" max="14026" width="14.42578125" style="6" customWidth="1"/>
    <col min="14027" max="14027" width="12.7109375" style="6" bestFit="1" customWidth="1"/>
    <col min="14028" max="14028" width="14.7109375" style="6" customWidth="1"/>
    <col min="14029" max="14029" width="15.140625" style="6" customWidth="1"/>
    <col min="14030" max="14030" width="15.7109375" style="6" customWidth="1"/>
    <col min="14031" max="14031" width="16" style="6" customWidth="1"/>
    <col min="14032" max="14032" width="13.7109375" style="6" customWidth="1"/>
    <col min="14033" max="14033" width="16" style="6" customWidth="1"/>
    <col min="14034" max="14034" width="15.42578125" style="6" customWidth="1"/>
    <col min="14035" max="14035" width="14" style="6" customWidth="1"/>
    <col min="14036" max="14036" width="14.5703125" style="6" customWidth="1"/>
    <col min="14037" max="14037" width="14.7109375" style="6" customWidth="1"/>
    <col min="14038" max="14038" width="13.28515625" style="6" customWidth="1"/>
    <col min="14039" max="14039" width="16.7109375" style="6" customWidth="1"/>
    <col min="14040" max="14040" width="16.42578125" style="6" customWidth="1"/>
    <col min="14041" max="14041" width="17.140625" style="6" customWidth="1"/>
    <col min="14042" max="14042" width="18" style="6" customWidth="1"/>
    <col min="14043" max="14043" width="16.28515625" style="6" customWidth="1"/>
    <col min="14044" max="14044" width="15.85546875" style="6" customWidth="1"/>
    <col min="14045" max="14045" width="21.7109375" style="6" customWidth="1"/>
    <col min="14046" max="14046" width="15" style="6" customWidth="1"/>
    <col min="14047" max="14047" width="14.7109375" style="6" customWidth="1"/>
    <col min="14048" max="14275" width="7.28515625" style="6"/>
    <col min="14276" max="14276" width="11.140625" style="6" customWidth="1"/>
    <col min="14277" max="14277" width="52.42578125" style="6" customWidth="1"/>
    <col min="14278" max="14279" width="19.140625" style="6" customWidth="1"/>
    <col min="14280" max="14280" width="15.140625" style="6" customWidth="1"/>
    <col min="14281" max="14281" width="15.28515625" style="6" customWidth="1"/>
    <col min="14282" max="14282" width="14.42578125" style="6" customWidth="1"/>
    <col min="14283" max="14283" width="12.7109375" style="6" bestFit="1" customWidth="1"/>
    <col min="14284" max="14284" width="14.7109375" style="6" customWidth="1"/>
    <col min="14285" max="14285" width="15.140625" style="6" customWidth="1"/>
    <col min="14286" max="14286" width="15.7109375" style="6" customWidth="1"/>
    <col min="14287" max="14287" width="16" style="6" customWidth="1"/>
    <col min="14288" max="14288" width="13.7109375" style="6" customWidth="1"/>
    <col min="14289" max="14289" width="16" style="6" customWidth="1"/>
    <col min="14290" max="14290" width="15.42578125" style="6" customWidth="1"/>
    <col min="14291" max="14291" width="14" style="6" customWidth="1"/>
    <col min="14292" max="14292" width="14.5703125" style="6" customWidth="1"/>
    <col min="14293" max="14293" width="14.7109375" style="6" customWidth="1"/>
    <col min="14294" max="14294" width="13.28515625" style="6" customWidth="1"/>
    <col min="14295" max="14295" width="16.7109375" style="6" customWidth="1"/>
    <col min="14296" max="14296" width="16.42578125" style="6" customWidth="1"/>
    <col min="14297" max="14297" width="17.140625" style="6" customWidth="1"/>
    <col min="14298" max="14298" width="18" style="6" customWidth="1"/>
    <col min="14299" max="14299" width="16.28515625" style="6" customWidth="1"/>
    <col min="14300" max="14300" width="15.85546875" style="6" customWidth="1"/>
    <col min="14301" max="14301" width="21.7109375" style="6" customWidth="1"/>
    <col min="14302" max="14302" width="15" style="6" customWidth="1"/>
    <col min="14303" max="14303" width="14.7109375" style="6" customWidth="1"/>
    <col min="14304" max="14531" width="7.28515625" style="6"/>
    <col min="14532" max="14532" width="11.140625" style="6" customWidth="1"/>
    <col min="14533" max="14533" width="52.42578125" style="6" customWidth="1"/>
    <col min="14534" max="14535" width="19.140625" style="6" customWidth="1"/>
    <col min="14536" max="14536" width="15.140625" style="6" customWidth="1"/>
    <col min="14537" max="14537" width="15.28515625" style="6" customWidth="1"/>
    <col min="14538" max="14538" width="14.42578125" style="6" customWidth="1"/>
    <col min="14539" max="14539" width="12.7109375" style="6" bestFit="1" customWidth="1"/>
    <col min="14540" max="14540" width="14.7109375" style="6" customWidth="1"/>
    <col min="14541" max="14541" width="15.140625" style="6" customWidth="1"/>
    <col min="14542" max="14542" width="15.7109375" style="6" customWidth="1"/>
    <col min="14543" max="14543" width="16" style="6" customWidth="1"/>
    <col min="14544" max="14544" width="13.7109375" style="6" customWidth="1"/>
    <col min="14545" max="14545" width="16" style="6" customWidth="1"/>
    <col min="14546" max="14546" width="15.42578125" style="6" customWidth="1"/>
    <col min="14547" max="14547" width="14" style="6" customWidth="1"/>
    <col min="14548" max="14548" width="14.5703125" style="6" customWidth="1"/>
    <col min="14549" max="14549" width="14.7109375" style="6" customWidth="1"/>
    <col min="14550" max="14550" width="13.28515625" style="6" customWidth="1"/>
    <col min="14551" max="14551" width="16.7109375" style="6" customWidth="1"/>
    <col min="14552" max="14552" width="16.42578125" style="6" customWidth="1"/>
    <col min="14553" max="14553" width="17.140625" style="6" customWidth="1"/>
    <col min="14554" max="14554" width="18" style="6" customWidth="1"/>
    <col min="14555" max="14555" width="16.28515625" style="6" customWidth="1"/>
    <col min="14556" max="14556" width="15.85546875" style="6" customWidth="1"/>
    <col min="14557" max="14557" width="21.7109375" style="6" customWidth="1"/>
    <col min="14558" max="14558" width="15" style="6" customWidth="1"/>
    <col min="14559" max="14559" width="14.7109375" style="6" customWidth="1"/>
    <col min="14560" max="14787" width="7.28515625" style="6"/>
    <col min="14788" max="14788" width="11.140625" style="6" customWidth="1"/>
    <col min="14789" max="14789" width="52.42578125" style="6" customWidth="1"/>
    <col min="14790" max="14791" width="19.140625" style="6" customWidth="1"/>
    <col min="14792" max="14792" width="15.140625" style="6" customWidth="1"/>
    <col min="14793" max="14793" width="15.28515625" style="6" customWidth="1"/>
    <col min="14794" max="14794" width="14.42578125" style="6" customWidth="1"/>
    <col min="14795" max="14795" width="12.7109375" style="6" bestFit="1" customWidth="1"/>
    <col min="14796" max="14796" width="14.7109375" style="6" customWidth="1"/>
    <col min="14797" max="14797" width="15.140625" style="6" customWidth="1"/>
    <col min="14798" max="14798" width="15.7109375" style="6" customWidth="1"/>
    <col min="14799" max="14799" width="16" style="6" customWidth="1"/>
    <col min="14800" max="14800" width="13.7109375" style="6" customWidth="1"/>
    <col min="14801" max="14801" width="16" style="6" customWidth="1"/>
    <col min="14802" max="14802" width="15.42578125" style="6" customWidth="1"/>
    <col min="14803" max="14803" width="14" style="6" customWidth="1"/>
    <col min="14804" max="14804" width="14.5703125" style="6" customWidth="1"/>
    <col min="14805" max="14805" width="14.7109375" style="6" customWidth="1"/>
    <col min="14806" max="14806" width="13.28515625" style="6" customWidth="1"/>
    <col min="14807" max="14807" width="16.7109375" style="6" customWidth="1"/>
    <col min="14808" max="14808" width="16.42578125" style="6" customWidth="1"/>
    <col min="14809" max="14809" width="17.140625" style="6" customWidth="1"/>
    <col min="14810" max="14810" width="18" style="6" customWidth="1"/>
    <col min="14811" max="14811" width="16.28515625" style="6" customWidth="1"/>
    <col min="14812" max="14812" width="15.85546875" style="6" customWidth="1"/>
    <col min="14813" max="14813" width="21.7109375" style="6" customWidth="1"/>
    <col min="14814" max="14814" width="15" style="6" customWidth="1"/>
    <col min="14815" max="14815" width="14.7109375" style="6" customWidth="1"/>
    <col min="14816" max="15043" width="7.28515625" style="6"/>
    <col min="15044" max="15044" width="11.140625" style="6" customWidth="1"/>
    <col min="15045" max="15045" width="52.42578125" style="6" customWidth="1"/>
    <col min="15046" max="15047" width="19.140625" style="6" customWidth="1"/>
    <col min="15048" max="15048" width="15.140625" style="6" customWidth="1"/>
    <col min="15049" max="15049" width="15.28515625" style="6" customWidth="1"/>
    <col min="15050" max="15050" width="14.42578125" style="6" customWidth="1"/>
    <col min="15051" max="15051" width="12.7109375" style="6" bestFit="1" customWidth="1"/>
    <col min="15052" max="15052" width="14.7109375" style="6" customWidth="1"/>
    <col min="15053" max="15053" width="15.140625" style="6" customWidth="1"/>
    <col min="15054" max="15054" width="15.7109375" style="6" customWidth="1"/>
    <col min="15055" max="15055" width="16" style="6" customWidth="1"/>
    <col min="15056" max="15056" width="13.7109375" style="6" customWidth="1"/>
    <col min="15057" max="15057" width="16" style="6" customWidth="1"/>
    <col min="15058" max="15058" width="15.42578125" style="6" customWidth="1"/>
    <col min="15059" max="15059" width="14" style="6" customWidth="1"/>
    <col min="15060" max="15060" width="14.5703125" style="6" customWidth="1"/>
    <col min="15061" max="15061" width="14.7109375" style="6" customWidth="1"/>
    <col min="15062" max="15062" width="13.28515625" style="6" customWidth="1"/>
    <col min="15063" max="15063" width="16.7109375" style="6" customWidth="1"/>
    <col min="15064" max="15064" width="16.42578125" style="6" customWidth="1"/>
    <col min="15065" max="15065" width="17.140625" style="6" customWidth="1"/>
    <col min="15066" max="15066" width="18" style="6" customWidth="1"/>
    <col min="15067" max="15067" width="16.28515625" style="6" customWidth="1"/>
    <col min="15068" max="15068" width="15.85546875" style="6" customWidth="1"/>
    <col min="15069" max="15069" width="21.7109375" style="6" customWidth="1"/>
    <col min="15070" max="15070" width="15" style="6" customWidth="1"/>
    <col min="15071" max="15071" width="14.7109375" style="6" customWidth="1"/>
    <col min="15072" max="15299" width="7.28515625" style="6"/>
    <col min="15300" max="15300" width="11.140625" style="6" customWidth="1"/>
    <col min="15301" max="15301" width="52.42578125" style="6" customWidth="1"/>
    <col min="15302" max="15303" width="19.140625" style="6" customWidth="1"/>
    <col min="15304" max="15304" width="15.140625" style="6" customWidth="1"/>
    <col min="15305" max="15305" width="15.28515625" style="6" customWidth="1"/>
    <col min="15306" max="15306" width="14.42578125" style="6" customWidth="1"/>
    <col min="15307" max="15307" width="12.7109375" style="6" bestFit="1" customWidth="1"/>
    <col min="15308" max="15308" width="14.7109375" style="6" customWidth="1"/>
    <col min="15309" max="15309" width="15.140625" style="6" customWidth="1"/>
    <col min="15310" max="15310" width="15.7109375" style="6" customWidth="1"/>
    <col min="15311" max="15311" width="16" style="6" customWidth="1"/>
    <col min="15312" max="15312" width="13.7109375" style="6" customWidth="1"/>
    <col min="15313" max="15313" width="16" style="6" customWidth="1"/>
    <col min="15314" max="15314" width="15.42578125" style="6" customWidth="1"/>
    <col min="15315" max="15315" width="14" style="6" customWidth="1"/>
    <col min="15316" max="15316" width="14.5703125" style="6" customWidth="1"/>
    <col min="15317" max="15317" width="14.7109375" style="6" customWidth="1"/>
    <col min="15318" max="15318" width="13.28515625" style="6" customWidth="1"/>
    <col min="15319" max="15319" width="16.7109375" style="6" customWidth="1"/>
    <col min="15320" max="15320" width="16.42578125" style="6" customWidth="1"/>
    <col min="15321" max="15321" width="17.140625" style="6" customWidth="1"/>
    <col min="15322" max="15322" width="18" style="6" customWidth="1"/>
    <col min="15323" max="15323" width="16.28515625" style="6" customWidth="1"/>
    <col min="15324" max="15324" width="15.85546875" style="6" customWidth="1"/>
    <col min="15325" max="15325" width="21.7109375" style="6" customWidth="1"/>
    <col min="15326" max="15326" width="15" style="6" customWidth="1"/>
    <col min="15327" max="15327" width="14.7109375" style="6" customWidth="1"/>
    <col min="15328" max="15555" width="7.28515625" style="6"/>
    <col min="15556" max="15556" width="11.140625" style="6" customWidth="1"/>
    <col min="15557" max="15557" width="52.42578125" style="6" customWidth="1"/>
    <col min="15558" max="15559" width="19.140625" style="6" customWidth="1"/>
    <col min="15560" max="15560" width="15.140625" style="6" customWidth="1"/>
    <col min="15561" max="15561" width="15.28515625" style="6" customWidth="1"/>
    <col min="15562" max="15562" width="14.42578125" style="6" customWidth="1"/>
    <col min="15563" max="15563" width="12.7109375" style="6" bestFit="1" customWidth="1"/>
    <col min="15564" max="15564" width="14.7109375" style="6" customWidth="1"/>
    <col min="15565" max="15565" width="15.140625" style="6" customWidth="1"/>
    <col min="15566" max="15566" width="15.7109375" style="6" customWidth="1"/>
    <col min="15567" max="15567" width="16" style="6" customWidth="1"/>
    <col min="15568" max="15568" width="13.7109375" style="6" customWidth="1"/>
    <col min="15569" max="15569" width="16" style="6" customWidth="1"/>
    <col min="15570" max="15570" width="15.42578125" style="6" customWidth="1"/>
    <col min="15571" max="15571" width="14" style="6" customWidth="1"/>
    <col min="15572" max="15572" width="14.5703125" style="6" customWidth="1"/>
    <col min="15573" max="15573" width="14.7109375" style="6" customWidth="1"/>
    <col min="15574" max="15574" width="13.28515625" style="6" customWidth="1"/>
    <col min="15575" max="15575" width="16.7109375" style="6" customWidth="1"/>
    <col min="15576" max="15576" width="16.42578125" style="6" customWidth="1"/>
    <col min="15577" max="15577" width="17.140625" style="6" customWidth="1"/>
    <col min="15578" max="15578" width="18" style="6" customWidth="1"/>
    <col min="15579" max="15579" width="16.28515625" style="6" customWidth="1"/>
    <col min="15580" max="15580" width="15.85546875" style="6" customWidth="1"/>
    <col min="15581" max="15581" width="21.7109375" style="6" customWidth="1"/>
    <col min="15582" max="15582" width="15" style="6" customWidth="1"/>
    <col min="15583" max="15583" width="14.7109375" style="6" customWidth="1"/>
    <col min="15584" max="15811" width="7.28515625" style="6"/>
    <col min="15812" max="15812" width="11.140625" style="6" customWidth="1"/>
    <col min="15813" max="15813" width="52.42578125" style="6" customWidth="1"/>
    <col min="15814" max="15815" width="19.140625" style="6" customWidth="1"/>
    <col min="15816" max="15816" width="15.140625" style="6" customWidth="1"/>
    <col min="15817" max="15817" width="15.28515625" style="6" customWidth="1"/>
    <col min="15818" max="15818" width="14.42578125" style="6" customWidth="1"/>
    <col min="15819" max="15819" width="12.7109375" style="6" bestFit="1" customWidth="1"/>
    <col min="15820" max="15820" width="14.7109375" style="6" customWidth="1"/>
    <col min="15821" max="15821" width="15.140625" style="6" customWidth="1"/>
    <col min="15822" max="15822" width="15.7109375" style="6" customWidth="1"/>
    <col min="15823" max="15823" width="16" style="6" customWidth="1"/>
    <col min="15824" max="15824" width="13.7109375" style="6" customWidth="1"/>
    <col min="15825" max="15825" width="16" style="6" customWidth="1"/>
    <col min="15826" max="15826" width="15.42578125" style="6" customWidth="1"/>
    <col min="15827" max="15827" width="14" style="6" customWidth="1"/>
    <col min="15828" max="15828" width="14.5703125" style="6" customWidth="1"/>
    <col min="15829" max="15829" width="14.7109375" style="6" customWidth="1"/>
    <col min="15830" max="15830" width="13.28515625" style="6" customWidth="1"/>
    <col min="15831" max="15831" width="16.7109375" style="6" customWidth="1"/>
    <col min="15832" max="15832" width="16.42578125" style="6" customWidth="1"/>
    <col min="15833" max="15833" width="17.140625" style="6" customWidth="1"/>
    <col min="15834" max="15834" width="18" style="6" customWidth="1"/>
    <col min="15835" max="15835" width="16.28515625" style="6" customWidth="1"/>
    <col min="15836" max="15836" width="15.85546875" style="6" customWidth="1"/>
    <col min="15837" max="15837" width="21.7109375" style="6" customWidth="1"/>
    <col min="15838" max="15838" width="15" style="6" customWidth="1"/>
    <col min="15839" max="15839" width="14.7109375" style="6" customWidth="1"/>
    <col min="15840" max="16067" width="7.28515625" style="6"/>
    <col min="16068" max="16068" width="11.140625" style="6" customWidth="1"/>
    <col min="16069" max="16069" width="52.42578125" style="6" customWidth="1"/>
    <col min="16070" max="16071" width="19.140625" style="6" customWidth="1"/>
    <col min="16072" max="16072" width="15.140625" style="6" customWidth="1"/>
    <col min="16073" max="16073" width="15.28515625" style="6" customWidth="1"/>
    <col min="16074" max="16074" width="14.42578125" style="6" customWidth="1"/>
    <col min="16075" max="16075" width="12.7109375" style="6" bestFit="1" customWidth="1"/>
    <col min="16076" max="16076" width="14.7109375" style="6" customWidth="1"/>
    <col min="16077" max="16077" width="15.140625" style="6" customWidth="1"/>
    <col min="16078" max="16078" width="15.7109375" style="6" customWidth="1"/>
    <col min="16079" max="16079" width="16" style="6" customWidth="1"/>
    <col min="16080" max="16080" width="13.7109375" style="6" customWidth="1"/>
    <col min="16081" max="16081" width="16" style="6" customWidth="1"/>
    <col min="16082" max="16082" width="15.42578125" style="6" customWidth="1"/>
    <col min="16083" max="16083" width="14" style="6" customWidth="1"/>
    <col min="16084" max="16084" width="14.5703125" style="6" customWidth="1"/>
    <col min="16085" max="16085" width="14.7109375" style="6" customWidth="1"/>
    <col min="16086" max="16086" width="13.28515625" style="6" customWidth="1"/>
    <col min="16087" max="16087" width="16.7109375" style="6" customWidth="1"/>
    <col min="16088" max="16088" width="16.42578125" style="6" customWidth="1"/>
    <col min="16089" max="16089" width="17.140625" style="6" customWidth="1"/>
    <col min="16090" max="16090" width="18" style="6" customWidth="1"/>
    <col min="16091" max="16091" width="16.28515625" style="6" customWidth="1"/>
    <col min="16092" max="16092" width="15.85546875" style="6" customWidth="1"/>
    <col min="16093" max="16093" width="21.7109375" style="6" customWidth="1"/>
    <col min="16094" max="16094" width="15" style="6" customWidth="1"/>
    <col min="16095" max="16095" width="14.7109375" style="6" customWidth="1"/>
    <col min="16096" max="16384" width="7.28515625" style="6"/>
  </cols>
  <sheetData>
    <row r="1" spans="1:23" ht="31.5" x14ac:dyDescent="0.5">
      <c r="A1" s="65"/>
      <c r="B1" s="65"/>
      <c r="C1" s="65"/>
      <c r="D1" s="65"/>
      <c r="E1" s="66"/>
      <c r="F1" s="66"/>
      <c r="G1" s="15"/>
      <c r="H1" s="15"/>
      <c r="I1" s="15"/>
      <c r="J1" s="15"/>
      <c r="K1" s="15"/>
      <c r="L1" s="15"/>
      <c r="M1" s="15"/>
      <c r="N1" s="15"/>
      <c r="O1" s="15"/>
      <c r="P1" s="15"/>
      <c r="Q1" s="9"/>
      <c r="R1" s="9"/>
      <c r="S1" s="9"/>
      <c r="T1" s="9"/>
      <c r="U1" s="9"/>
      <c r="V1" s="9"/>
      <c r="W1" s="9"/>
    </row>
    <row r="2" spans="1:23" ht="31.5" x14ac:dyDescent="0.5">
      <c r="A2" s="65"/>
      <c r="B2" s="65"/>
      <c r="C2" s="65"/>
      <c r="D2" s="65"/>
      <c r="E2" s="66"/>
      <c r="F2" s="66"/>
      <c r="G2" s="15"/>
      <c r="H2" s="15"/>
      <c r="I2" s="15"/>
      <c r="J2" s="15"/>
      <c r="K2" s="15"/>
      <c r="L2" s="15" t="s">
        <v>41</v>
      </c>
      <c r="M2" s="15"/>
      <c r="N2" s="15"/>
      <c r="O2" s="15"/>
      <c r="P2" s="15"/>
      <c r="Q2" s="9"/>
      <c r="R2" s="9"/>
      <c r="S2" s="9"/>
      <c r="T2" s="9"/>
      <c r="U2" s="9"/>
      <c r="V2" s="9"/>
      <c r="W2" s="9"/>
    </row>
    <row r="3" spans="1:23" ht="31.5" x14ac:dyDescent="0.5">
      <c r="A3" s="65"/>
      <c r="B3" s="65"/>
      <c r="C3" s="65"/>
      <c r="D3" s="65"/>
      <c r="E3" s="65"/>
      <c r="F3" s="65"/>
      <c r="G3" s="14"/>
      <c r="H3" s="14"/>
      <c r="I3" s="14"/>
      <c r="J3" s="14"/>
      <c r="K3" s="14"/>
      <c r="L3" s="14"/>
      <c r="M3" s="14"/>
      <c r="N3" s="14"/>
      <c r="O3" s="14"/>
      <c r="P3" s="14"/>
      <c r="Q3"/>
      <c r="R3"/>
      <c r="S3"/>
      <c r="T3"/>
      <c r="U3"/>
      <c r="V3"/>
      <c r="W3"/>
    </row>
    <row r="4" spans="1:23" x14ac:dyDescent="0.45">
      <c r="A4" s="67" t="s">
        <v>42</v>
      </c>
      <c r="B4" s="68"/>
      <c r="C4" s="27"/>
      <c r="D4" s="27"/>
      <c r="E4" s="27"/>
      <c r="F4" s="27"/>
      <c r="G4" s="28"/>
      <c r="H4" s="28"/>
      <c r="I4" s="28"/>
      <c r="J4" s="28"/>
      <c r="K4" s="28"/>
      <c r="L4" s="108" t="s">
        <v>43</v>
      </c>
      <c r="M4" s="108"/>
      <c r="N4" s="108"/>
      <c r="O4" s="108"/>
      <c r="P4" s="108"/>
      <c r="Q4" s="10"/>
      <c r="R4" s="10"/>
      <c r="S4" s="10"/>
      <c r="T4" s="10"/>
      <c r="U4" s="10"/>
      <c r="V4" s="10"/>
      <c r="W4" s="5"/>
    </row>
    <row r="5" spans="1:23" x14ac:dyDescent="0.45">
      <c r="A5" s="67" t="s">
        <v>44</v>
      </c>
      <c r="B5" s="68"/>
      <c r="C5" s="27"/>
      <c r="D5" s="27"/>
      <c r="E5" s="27"/>
      <c r="F5" s="27"/>
      <c r="G5" s="28"/>
      <c r="H5" s="28"/>
      <c r="I5" s="28"/>
      <c r="J5" s="28"/>
      <c r="K5" s="28"/>
      <c r="L5" s="108"/>
      <c r="M5" s="108"/>
      <c r="N5" s="108"/>
      <c r="O5" s="108"/>
      <c r="P5" s="108"/>
      <c r="Q5" s="10"/>
      <c r="R5" s="10"/>
      <c r="S5" s="10"/>
      <c r="T5" s="10"/>
      <c r="U5" s="10"/>
      <c r="V5" s="10"/>
      <c r="W5" s="5"/>
    </row>
    <row r="6" spans="1:23" x14ac:dyDescent="0.35">
      <c r="A6" s="67" t="s">
        <v>44</v>
      </c>
      <c r="B6" s="68"/>
      <c r="C6" s="27"/>
      <c r="D6" s="27"/>
      <c r="E6" s="66"/>
      <c r="F6" s="66"/>
      <c r="G6" s="15"/>
      <c r="H6" s="15"/>
      <c r="I6" s="15"/>
      <c r="J6" s="15"/>
      <c r="K6" s="15"/>
      <c r="L6" s="108" t="s">
        <v>45</v>
      </c>
      <c r="M6" s="108"/>
      <c r="N6" s="108"/>
      <c r="O6" s="108"/>
      <c r="P6" s="108"/>
      <c r="Q6" s="11"/>
      <c r="R6" s="11"/>
      <c r="S6" s="11"/>
      <c r="T6" s="11"/>
      <c r="U6" s="11"/>
      <c r="V6" s="11"/>
      <c r="W6" s="11"/>
    </row>
    <row r="7" spans="1:23" x14ac:dyDescent="0.35">
      <c r="A7" s="67" t="s">
        <v>46</v>
      </c>
      <c r="B7" s="68"/>
      <c r="C7" s="27"/>
      <c r="D7" s="27"/>
      <c r="E7" s="66"/>
      <c r="F7" s="66"/>
      <c r="G7" s="15"/>
      <c r="H7" s="15"/>
      <c r="I7" s="15"/>
      <c r="J7" s="15"/>
      <c r="K7" s="15"/>
      <c r="L7" s="26"/>
      <c r="M7" s="15"/>
      <c r="N7" s="15"/>
      <c r="O7" s="15"/>
      <c r="P7" s="15"/>
      <c r="Q7" s="11"/>
      <c r="R7" s="11"/>
      <c r="S7" s="11"/>
      <c r="T7" s="11"/>
      <c r="U7" s="11"/>
      <c r="V7" s="11"/>
      <c r="W7" s="11"/>
    </row>
    <row r="8" spans="1:23" x14ac:dyDescent="0.35">
      <c r="A8" s="67" t="s">
        <v>47</v>
      </c>
      <c r="B8" s="68"/>
      <c r="C8" s="27"/>
      <c r="D8" s="27"/>
      <c r="E8" s="66"/>
      <c r="F8" s="66"/>
      <c r="G8" s="15"/>
      <c r="H8" s="15"/>
      <c r="I8" s="15"/>
      <c r="J8" s="15"/>
      <c r="K8" s="15"/>
      <c r="L8" s="26"/>
      <c r="M8" s="15"/>
      <c r="N8" s="15"/>
      <c r="O8" s="15"/>
      <c r="P8" s="15"/>
      <c r="Q8" s="11"/>
      <c r="R8" s="11"/>
      <c r="S8" s="11"/>
      <c r="T8" s="11"/>
      <c r="U8" s="11"/>
      <c r="V8" s="11"/>
      <c r="W8" s="11"/>
    </row>
    <row r="9" spans="1:23" x14ac:dyDescent="0.35">
      <c r="A9" s="67" t="s">
        <v>44</v>
      </c>
      <c r="B9" s="68"/>
      <c r="C9" s="27"/>
      <c r="D9" s="27"/>
      <c r="E9" s="66"/>
      <c r="F9" s="66"/>
      <c r="G9" s="15"/>
      <c r="H9" s="15"/>
      <c r="I9" s="15"/>
      <c r="J9" s="15"/>
      <c r="K9" s="15"/>
      <c r="L9" s="108"/>
      <c r="M9" s="108"/>
      <c r="N9" s="108"/>
      <c r="O9" s="108"/>
      <c r="P9" s="108"/>
      <c r="Q9" s="11"/>
      <c r="R9" s="11"/>
      <c r="S9" s="11"/>
      <c r="T9" s="11"/>
      <c r="U9" s="11"/>
      <c r="V9" s="11"/>
      <c r="W9" s="11"/>
    </row>
    <row r="10" spans="1:23" x14ac:dyDescent="0.35">
      <c r="A10" s="67" t="s">
        <v>48</v>
      </c>
      <c r="B10" s="68"/>
      <c r="C10" s="27"/>
      <c r="D10" s="27"/>
      <c r="E10" s="66"/>
      <c r="F10" s="66"/>
      <c r="G10" s="15"/>
      <c r="H10" s="15"/>
      <c r="I10" s="15"/>
      <c r="J10" s="15"/>
      <c r="K10" s="15"/>
      <c r="L10" s="108" t="s">
        <v>48</v>
      </c>
      <c r="M10" s="108"/>
      <c r="N10" s="108"/>
      <c r="O10" s="108"/>
      <c r="P10" s="108"/>
      <c r="Q10" s="11"/>
      <c r="R10" s="11"/>
      <c r="S10" s="11"/>
      <c r="T10" s="11"/>
      <c r="U10" s="11"/>
      <c r="V10" s="11"/>
      <c r="W10" s="11"/>
    </row>
    <row r="11" spans="1:23" x14ac:dyDescent="0.45">
      <c r="A11" s="67" t="s">
        <v>49</v>
      </c>
      <c r="B11" s="68"/>
      <c r="C11" s="27"/>
      <c r="D11" s="27"/>
      <c r="E11" s="67"/>
      <c r="F11" s="27"/>
      <c r="G11" s="28"/>
      <c r="H11" s="28"/>
      <c r="I11" s="28"/>
      <c r="J11" s="28"/>
      <c r="K11" s="28"/>
      <c r="L11" s="105" t="s">
        <v>49</v>
      </c>
      <c r="M11" s="105"/>
      <c r="N11" s="105"/>
      <c r="O11" s="105"/>
      <c r="P11" s="105"/>
      <c r="Q11" s="10"/>
      <c r="R11" s="10"/>
      <c r="S11" s="10"/>
      <c r="T11" s="10"/>
      <c r="U11" s="10"/>
      <c r="V11" s="10"/>
      <c r="W11" s="5"/>
    </row>
    <row r="12" spans="1:23" x14ac:dyDescent="0.45">
      <c r="A12" s="69"/>
      <c r="B12" s="70"/>
      <c r="C12" s="2"/>
      <c r="D12" s="2"/>
      <c r="E12" s="2"/>
      <c r="F12" s="2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5"/>
    </row>
    <row r="13" spans="1:23" ht="226.5" customHeight="1" x14ac:dyDescent="0.5">
      <c r="A13" s="106" t="s">
        <v>82</v>
      </c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2"/>
      <c r="R13" s="12"/>
      <c r="S13" s="12"/>
      <c r="T13" s="12"/>
      <c r="U13" s="12"/>
      <c r="V13" s="12"/>
      <c r="W13" s="13"/>
    </row>
    <row r="14" spans="1:23" s="1" customFormat="1" ht="27.75" x14ac:dyDescent="0.35">
      <c r="A14" s="71"/>
      <c r="B14" s="71"/>
      <c r="C14" s="7"/>
      <c r="D14" s="71"/>
      <c r="E14" s="71"/>
      <c r="F14" s="71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</row>
    <row r="15" spans="1:23" s="1" customFormat="1" x14ac:dyDescent="0.45">
      <c r="A15" s="16" t="s">
        <v>51</v>
      </c>
      <c r="B15" s="17"/>
      <c r="C15" s="18"/>
      <c r="D15" s="18"/>
      <c r="E15" s="18"/>
      <c r="F15" s="18"/>
      <c r="G15" s="19"/>
      <c r="H15" s="19"/>
      <c r="I15" s="19"/>
      <c r="J15" s="19"/>
      <c r="K15" s="19"/>
      <c r="L15" s="19"/>
      <c r="M15" s="19"/>
      <c r="N15" s="19"/>
      <c r="O15" s="19"/>
      <c r="P15" s="16"/>
    </row>
    <row r="16" spans="1:23" s="1" customFormat="1" x14ac:dyDescent="0.45">
      <c r="A16" s="20" t="s">
        <v>0</v>
      </c>
      <c r="B16" s="17"/>
      <c r="C16" s="18"/>
      <c r="D16" s="18"/>
      <c r="E16" s="18"/>
      <c r="F16" s="18"/>
      <c r="G16" s="19"/>
      <c r="H16" s="19"/>
      <c r="I16" s="19"/>
      <c r="J16" s="19"/>
      <c r="K16" s="19"/>
      <c r="L16" s="19"/>
      <c r="M16" s="19"/>
      <c r="N16" s="19"/>
      <c r="O16" s="19"/>
      <c r="P16" s="21"/>
    </row>
    <row r="17" spans="1:17" s="1" customFormat="1" ht="58.9" customHeight="1" x14ac:dyDescent="0.45">
      <c r="A17" s="20" t="s">
        <v>1</v>
      </c>
      <c r="B17" s="17"/>
      <c r="C17" s="18"/>
      <c r="D17" s="18"/>
      <c r="E17" s="18"/>
      <c r="F17" s="18"/>
      <c r="G17" s="19"/>
      <c r="H17" s="19"/>
      <c r="I17" s="19"/>
      <c r="J17" s="19"/>
      <c r="K17" s="19"/>
      <c r="L17" s="19"/>
      <c r="M17" s="19"/>
      <c r="N17" s="19"/>
      <c r="O17" s="19"/>
      <c r="P17" s="20"/>
    </row>
    <row r="18" spans="1:17" s="3" customFormat="1" ht="66" x14ac:dyDescent="0.4">
      <c r="A18" s="101" t="s">
        <v>2</v>
      </c>
      <c r="B18" s="63" t="s">
        <v>3</v>
      </c>
      <c r="C18" s="22" t="s">
        <v>4</v>
      </c>
      <c r="D18" s="22" t="s">
        <v>5</v>
      </c>
      <c r="E18" s="22" t="s">
        <v>6</v>
      </c>
      <c r="F18" s="22" t="s">
        <v>7</v>
      </c>
      <c r="G18" s="102" t="s">
        <v>8</v>
      </c>
      <c r="H18" s="102"/>
      <c r="I18" s="102"/>
      <c r="J18" s="102"/>
      <c r="K18" s="102" t="s">
        <v>9</v>
      </c>
      <c r="L18" s="102"/>
      <c r="M18" s="102"/>
      <c r="N18" s="102"/>
      <c r="O18" s="102"/>
      <c r="P18" s="103" t="s">
        <v>10</v>
      </c>
    </row>
    <row r="19" spans="1:17" s="3" customFormat="1" ht="64.5" customHeight="1" x14ac:dyDescent="0.4">
      <c r="A19" s="101"/>
      <c r="B19" s="63" t="s">
        <v>11</v>
      </c>
      <c r="C19" s="22" t="s">
        <v>11</v>
      </c>
      <c r="D19" s="22" t="s">
        <v>11</v>
      </c>
      <c r="E19" s="22" t="s">
        <v>11</v>
      </c>
      <c r="F19" s="22" t="s">
        <v>11</v>
      </c>
      <c r="G19" s="94" t="s">
        <v>12</v>
      </c>
      <c r="H19" s="94" t="s">
        <v>13</v>
      </c>
      <c r="I19" s="94" t="s">
        <v>14</v>
      </c>
      <c r="J19" s="94" t="s">
        <v>15</v>
      </c>
      <c r="K19" s="94" t="s">
        <v>16</v>
      </c>
      <c r="L19" s="94" t="s">
        <v>17</v>
      </c>
      <c r="M19" s="94" t="s">
        <v>18</v>
      </c>
      <c r="N19" s="94" t="s">
        <v>19</v>
      </c>
      <c r="O19" s="94" t="s">
        <v>20</v>
      </c>
      <c r="P19" s="103"/>
    </row>
    <row r="20" spans="1:17" s="3" customFormat="1" ht="42.75" customHeight="1" x14ac:dyDescent="0.5">
      <c r="A20" s="72" t="s">
        <v>72</v>
      </c>
      <c r="B20" s="30">
        <v>25</v>
      </c>
      <c r="C20" s="31">
        <v>0.7</v>
      </c>
      <c r="D20" s="31">
        <v>2.0499999999999998</v>
      </c>
      <c r="E20" s="31">
        <v>1.65</v>
      </c>
      <c r="F20" s="31">
        <f>44.77/50*25</f>
        <v>22.385000000000002</v>
      </c>
      <c r="G20" s="29">
        <v>0.48</v>
      </c>
      <c r="H20" s="29">
        <v>0.01</v>
      </c>
      <c r="I20" s="56">
        <v>76.25</v>
      </c>
      <c r="J20" s="29">
        <v>0.31</v>
      </c>
      <c r="K20" s="29">
        <v>9.25</v>
      </c>
      <c r="L20" s="29">
        <v>8.94</v>
      </c>
      <c r="M20" s="29">
        <v>2.81</v>
      </c>
      <c r="N20" s="29">
        <v>0.08</v>
      </c>
      <c r="O20" s="29">
        <v>28.25</v>
      </c>
      <c r="P20" s="38">
        <v>43</v>
      </c>
      <c r="Q20" s="83"/>
    </row>
    <row r="21" spans="1:17" s="34" customFormat="1" ht="66.75" customHeight="1" x14ac:dyDescent="0.45">
      <c r="A21" s="72" t="s">
        <v>56</v>
      </c>
      <c r="B21" s="73" t="s">
        <v>21</v>
      </c>
      <c r="C21" s="74">
        <v>2.72</v>
      </c>
      <c r="D21" s="74">
        <v>5.36</v>
      </c>
      <c r="E21" s="74">
        <v>16.079999999999998</v>
      </c>
      <c r="F21" s="74">
        <v>106.6</v>
      </c>
      <c r="G21" s="32">
        <v>27.52</v>
      </c>
      <c r="H21" s="32">
        <v>0.09</v>
      </c>
      <c r="I21" s="32">
        <v>372</v>
      </c>
      <c r="J21" s="32">
        <v>97.6</v>
      </c>
      <c r="K21" s="32">
        <v>13.8</v>
      </c>
      <c r="L21" s="32">
        <v>54.6</v>
      </c>
      <c r="M21" s="32">
        <v>20.8</v>
      </c>
      <c r="N21" s="32">
        <v>0.86</v>
      </c>
      <c r="O21" s="32">
        <v>410.4</v>
      </c>
      <c r="P21" s="30">
        <v>140</v>
      </c>
    </row>
    <row r="22" spans="1:17" s="34" customFormat="1" ht="35.25" x14ac:dyDescent="0.45">
      <c r="A22" s="72" t="s">
        <v>57</v>
      </c>
      <c r="B22" s="73" t="s">
        <v>52</v>
      </c>
      <c r="C22" s="74">
        <v>11.12</v>
      </c>
      <c r="D22" s="74">
        <v>5.2</v>
      </c>
      <c r="E22" s="74">
        <v>3.2</v>
      </c>
      <c r="F22" s="74">
        <v>216.79</v>
      </c>
      <c r="G22" s="32">
        <v>1.1299999999999999</v>
      </c>
      <c r="H22" s="32">
        <v>0.03</v>
      </c>
      <c r="I22" s="32">
        <v>97</v>
      </c>
      <c r="J22" s="32">
        <v>25.6</v>
      </c>
      <c r="K22" s="32">
        <v>11</v>
      </c>
      <c r="L22" s="32">
        <v>133</v>
      </c>
      <c r="M22" s="32">
        <v>19</v>
      </c>
      <c r="N22" s="32">
        <v>2</v>
      </c>
      <c r="O22" s="32">
        <v>257</v>
      </c>
      <c r="P22" s="30">
        <v>433</v>
      </c>
    </row>
    <row r="23" spans="1:17" s="10" customFormat="1" ht="43.5" customHeight="1" x14ac:dyDescent="0.45">
      <c r="A23" s="72" t="s">
        <v>32</v>
      </c>
      <c r="B23" s="73">
        <v>120</v>
      </c>
      <c r="C23" s="74">
        <v>5.0999999999999996</v>
      </c>
      <c r="D23" s="74">
        <v>9.15</v>
      </c>
      <c r="E23" s="74">
        <v>34.200000000000003</v>
      </c>
      <c r="F23" s="74">
        <v>195.6</v>
      </c>
      <c r="G23" s="32">
        <v>0</v>
      </c>
      <c r="H23" s="32">
        <v>0.05</v>
      </c>
      <c r="I23" s="32">
        <v>119.2</v>
      </c>
      <c r="J23" s="32">
        <v>21.3</v>
      </c>
      <c r="K23" s="32">
        <v>8.8000000000000007</v>
      </c>
      <c r="L23" s="32">
        <v>32</v>
      </c>
      <c r="M23" s="32">
        <v>5.6</v>
      </c>
      <c r="N23" s="32">
        <v>0.56000000000000005</v>
      </c>
      <c r="O23" s="32">
        <v>42.4</v>
      </c>
      <c r="P23" s="33">
        <v>332</v>
      </c>
    </row>
    <row r="24" spans="1:17" s="35" customFormat="1" ht="35.25" x14ac:dyDescent="0.45">
      <c r="A24" s="72" t="s">
        <v>50</v>
      </c>
      <c r="B24" s="73" t="s">
        <v>64</v>
      </c>
      <c r="C24" s="74">
        <v>0.2</v>
      </c>
      <c r="D24" s="74">
        <v>0</v>
      </c>
      <c r="E24" s="74">
        <v>15</v>
      </c>
      <c r="F24" s="74">
        <v>58</v>
      </c>
      <c r="G24" s="32">
        <v>0.02</v>
      </c>
      <c r="H24" s="32">
        <v>0</v>
      </c>
      <c r="I24" s="32">
        <v>0</v>
      </c>
      <c r="J24" s="32">
        <v>0</v>
      </c>
      <c r="K24" s="32">
        <v>1.29</v>
      </c>
      <c r="L24" s="32">
        <v>1.6</v>
      </c>
      <c r="M24" s="32">
        <v>0.88</v>
      </c>
      <c r="N24" s="32">
        <v>0.21</v>
      </c>
      <c r="O24" s="32">
        <v>8.7100000000000009</v>
      </c>
      <c r="P24" s="30">
        <v>685</v>
      </c>
    </row>
    <row r="25" spans="1:17" s="35" customFormat="1" ht="35.25" x14ac:dyDescent="0.45">
      <c r="A25" s="75" t="s">
        <v>23</v>
      </c>
      <c r="B25" s="39">
        <v>32.5</v>
      </c>
      <c r="C25" s="74">
        <v>2.5024999999999999</v>
      </c>
      <c r="D25" s="74">
        <v>0.45500000000000002</v>
      </c>
      <c r="E25" s="74">
        <v>12.2525</v>
      </c>
      <c r="F25" s="74">
        <v>13.22</v>
      </c>
      <c r="G25" s="32">
        <v>0</v>
      </c>
      <c r="H25" s="32">
        <v>3.3000000000000002E-2</v>
      </c>
      <c r="I25" s="32">
        <v>0</v>
      </c>
      <c r="J25" s="32">
        <v>0</v>
      </c>
      <c r="K25" s="32">
        <v>11.624000000000001</v>
      </c>
      <c r="L25" s="32">
        <v>22.858000000000001</v>
      </c>
      <c r="M25" s="32">
        <v>20.420999999999999</v>
      </c>
      <c r="N25" s="32">
        <v>1.5820000000000001</v>
      </c>
      <c r="O25" s="32">
        <v>0</v>
      </c>
      <c r="P25" s="30" t="s">
        <v>24</v>
      </c>
    </row>
    <row r="26" spans="1:17" s="1" customFormat="1" ht="35.25" x14ac:dyDescent="0.35">
      <c r="A26" s="61" t="s">
        <v>25</v>
      </c>
      <c r="B26" s="39">
        <f>25+201+90+120+215+32.5</f>
        <v>683.5</v>
      </c>
      <c r="C26" s="40">
        <f>SUM(C20:C25)</f>
        <v>22.342500000000001</v>
      </c>
      <c r="D26" s="40">
        <f t="shared" ref="D26:O26" si="0">SUM(D20:D25)</f>
        <v>22.214999999999996</v>
      </c>
      <c r="E26" s="40">
        <f t="shared" si="0"/>
        <v>82.382499999999993</v>
      </c>
      <c r="F26" s="40">
        <f t="shared" si="0"/>
        <v>612.59500000000003</v>
      </c>
      <c r="G26" s="40">
        <f t="shared" si="0"/>
        <v>29.15</v>
      </c>
      <c r="H26" s="40">
        <f t="shared" si="0"/>
        <v>0.21299999999999999</v>
      </c>
      <c r="I26" s="40">
        <f t="shared" si="0"/>
        <v>664.45</v>
      </c>
      <c r="J26" s="40">
        <f t="shared" si="0"/>
        <v>144.81</v>
      </c>
      <c r="K26" s="40">
        <f t="shared" si="0"/>
        <v>55.763999999999996</v>
      </c>
      <c r="L26" s="40">
        <f t="shared" si="0"/>
        <v>252.99799999999999</v>
      </c>
      <c r="M26" s="40">
        <f t="shared" si="0"/>
        <v>69.510999999999996</v>
      </c>
      <c r="N26" s="40">
        <f t="shared" si="0"/>
        <v>5.2919999999999998</v>
      </c>
      <c r="O26" s="40">
        <f t="shared" si="0"/>
        <v>746.76</v>
      </c>
      <c r="P26" s="41"/>
    </row>
    <row r="27" spans="1:17" s="1" customFormat="1" ht="35.25" x14ac:dyDescent="0.35">
      <c r="A27" s="42"/>
      <c r="B27" s="43"/>
      <c r="C27" s="49" t="s">
        <v>71</v>
      </c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4"/>
    </row>
    <row r="28" spans="1:17" s="1" customFormat="1" ht="35.25" x14ac:dyDescent="0.45">
      <c r="A28" s="45" t="s">
        <v>26</v>
      </c>
      <c r="B28" s="46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8"/>
    </row>
    <row r="29" spans="1:17" s="1" customFormat="1" ht="33" customHeight="1" x14ac:dyDescent="0.35">
      <c r="A29" s="42"/>
      <c r="B29" s="43"/>
      <c r="C29" s="49"/>
      <c r="D29" s="49"/>
      <c r="E29" s="49"/>
      <c r="F29" s="49"/>
      <c r="G29" s="95"/>
      <c r="H29" s="95"/>
      <c r="I29" s="95"/>
      <c r="J29" s="95"/>
      <c r="K29" s="95"/>
      <c r="L29" s="95"/>
      <c r="M29" s="95"/>
      <c r="N29" s="95"/>
      <c r="O29" s="95"/>
      <c r="P29" s="44"/>
    </row>
    <row r="30" spans="1:17" s="3" customFormat="1" ht="35.25" x14ac:dyDescent="0.45">
      <c r="A30" s="45" t="s">
        <v>27</v>
      </c>
      <c r="B30" s="46"/>
      <c r="C30" s="47"/>
      <c r="D30" s="47"/>
      <c r="E30" s="47"/>
      <c r="F30" s="47"/>
      <c r="G30" s="95"/>
      <c r="H30" s="95"/>
      <c r="I30" s="95"/>
      <c r="J30" s="95"/>
      <c r="K30" s="95"/>
      <c r="L30" s="95"/>
      <c r="M30" s="95"/>
      <c r="N30" s="95"/>
      <c r="O30" s="95"/>
      <c r="P30" s="45"/>
    </row>
    <row r="31" spans="1:17" s="3" customFormat="1" ht="73.5" customHeight="1" x14ac:dyDescent="0.4">
      <c r="A31" s="104" t="s">
        <v>2</v>
      </c>
      <c r="B31" s="64" t="s">
        <v>3</v>
      </c>
      <c r="C31" s="51" t="s">
        <v>4</v>
      </c>
      <c r="D31" s="51" t="s">
        <v>5</v>
      </c>
      <c r="E31" s="51" t="s">
        <v>6</v>
      </c>
      <c r="F31" s="51" t="s">
        <v>7</v>
      </c>
      <c r="G31" s="99" t="s">
        <v>8</v>
      </c>
      <c r="H31" s="99"/>
      <c r="I31" s="99"/>
      <c r="J31" s="99"/>
      <c r="K31" s="99" t="s">
        <v>9</v>
      </c>
      <c r="L31" s="99"/>
      <c r="M31" s="99"/>
      <c r="N31" s="99"/>
      <c r="O31" s="99"/>
      <c r="P31" s="100" t="s">
        <v>10</v>
      </c>
    </row>
    <row r="32" spans="1:17" s="3" customFormat="1" ht="87" customHeight="1" x14ac:dyDescent="0.4">
      <c r="A32" s="104"/>
      <c r="B32" s="64" t="s">
        <v>11</v>
      </c>
      <c r="C32" s="51" t="s">
        <v>11</v>
      </c>
      <c r="D32" s="51" t="s">
        <v>11</v>
      </c>
      <c r="E32" s="51" t="s">
        <v>11</v>
      </c>
      <c r="F32" s="51" t="s">
        <v>11</v>
      </c>
      <c r="G32" s="96" t="s">
        <v>12</v>
      </c>
      <c r="H32" s="96" t="s">
        <v>13</v>
      </c>
      <c r="I32" s="96" t="s">
        <v>14</v>
      </c>
      <c r="J32" s="96" t="s">
        <v>15</v>
      </c>
      <c r="K32" s="96" t="s">
        <v>16</v>
      </c>
      <c r="L32" s="96" t="s">
        <v>17</v>
      </c>
      <c r="M32" s="96" t="s">
        <v>18</v>
      </c>
      <c r="N32" s="96" t="s">
        <v>19</v>
      </c>
      <c r="O32" s="96" t="s">
        <v>20</v>
      </c>
      <c r="P32" s="100"/>
    </row>
    <row r="33" spans="1:17" customFormat="1" ht="41.25" customHeight="1" x14ac:dyDescent="0.55000000000000004">
      <c r="A33" s="84" t="s">
        <v>73</v>
      </c>
      <c r="B33" s="30">
        <v>25</v>
      </c>
      <c r="C33" s="31">
        <f>0.9/100*25</f>
        <v>0.22500000000000003</v>
      </c>
      <c r="D33" s="31">
        <f>0.2/100*25</f>
        <v>0.05</v>
      </c>
      <c r="E33" s="31">
        <f>2.7/100*25</f>
        <v>0.67500000000000004</v>
      </c>
      <c r="F33" s="31">
        <f>18/100*25</f>
        <v>4.5</v>
      </c>
      <c r="G33" s="32">
        <v>0.01</v>
      </c>
      <c r="H33" s="32">
        <v>8.01</v>
      </c>
      <c r="I33" s="32">
        <v>0.02</v>
      </c>
      <c r="J33" s="32">
        <v>50.6</v>
      </c>
      <c r="K33" s="32">
        <v>11.2</v>
      </c>
      <c r="L33" s="32">
        <v>8</v>
      </c>
      <c r="M33" s="32">
        <v>4.5</v>
      </c>
      <c r="N33" s="32">
        <v>0.15</v>
      </c>
      <c r="O33" s="32">
        <v>68</v>
      </c>
      <c r="P33" s="38" t="s">
        <v>74</v>
      </c>
      <c r="Q33" s="85"/>
    </row>
    <row r="34" spans="1:17" s="34" customFormat="1" ht="74.25" customHeight="1" x14ac:dyDescent="0.45">
      <c r="A34" s="72" t="s">
        <v>60</v>
      </c>
      <c r="B34" s="73" t="s">
        <v>65</v>
      </c>
      <c r="C34" s="74">
        <v>4.4800000000000004</v>
      </c>
      <c r="D34" s="74">
        <v>5.36</v>
      </c>
      <c r="E34" s="74">
        <v>11.84</v>
      </c>
      <c r="F34" s="74">
        <v>110.4</v>
      </c>
      <c r="G34" s="32">
        <v>6.76</v>
      </c>
      <c r="H34" s="32">
        <v>3.2000000000000001E-2</v>
      </c>
      <c r="I34" s="32">
        <v>0</v>
      </c>
      <c r="J34" s="32">
        <v>137.80000000000001</v>
      </c>
      <c r="K34" s="32">
        <v>33.6</v>
      </c>
      <c r="L34" s="32">
        <v>42.6</v>
      </c>
      <c r="M34" s="32">
        <v>19.2</v>
      </c>
      <c r="N34" s="32">
        <v>0.87</v>
      </c>
      <c r="O34" s="32">
        <v>264</v>
      </c>
      <c r="P34" s="30">
        <v>110</v>
      </c>
    </row>
    <row r="35" spans="1:17" s="34" customFormat="1" ht="32.25" customHeight="1" x14ac:dyDescent="0.45">
      <c r="A35" s="84" t="s">
        <v>79</v>
      </c>
      <c r="B35" s="30" t="s">
        <v>59</v>
      </c>
      <c r="C35" s="31">
        <v>10.31</v>
      </c>
      <c r="D35" s="31">
        <v>10.72</v>
      </c>
      <c r="E35" s="31">
        <v>10.43</v>
      </c>
      <c r="F35" s="31">
        <v>180.24</v>
      </c>
      <c r="G35" s="90">
        <v>0.57999999999999996</v>
      </c>
      <c r="H35" s="90">
        <v>7.0000000000000007E-2</v>
      </c>
      <c r="I35" s="90">
        <v>109.3</v>
      </c>
      <c r="J35" s="90">
        <v>11.35</v>
      </c>
      <c r="K35" s="90">
        <v>17.899999999999999</v>
      </c>
      <c r="L35" s="90">
        <v>75.599999999999994</v>
      </c>
      <c r="M35" s="90">
        <v>24.92</v>
      </c>
      <c r="N35" s="90">
        <v>0.76</v>
      </c>
      <c r="O35" s="90">
        <v>123.5</v>
      </c>
      <c r="P35" s="88">
        <v>498</v>
      </c>
    </row>
    <row r="36" spans="1:17" s="34" customFormat="1" ht="35.25" x14ac:dyDescent="0.45">
      <c r="A36" s="72" t="s">
        <v>28</v>
      </c>
      <c r="B36" s="73">
        <v>120</v>
      </c>
      <c r="C36" s="74">
        <v>3.15</v>
      </c>
      <c r="D36" s="74">
        <v>8.25</v>
      </c>
      <c r="E36" s="74">
        <v>21.75</v>
      </c>
      <c r="F36" s="74">
        <v>151.19999999999999</v>
      </c>
      <c r="G36" s="31">
        <v>8.16</v>
      </c>
      <c r="H36" s="32">
        <v>0.01</v>
      </c>
      <c r="I36" s="32">
        <v>135.33000000000001</v>
      </c>
      <c r="J36" s="32">
        <v>25.68</v>
      </c>
      <c r="K36" s="32">
        <v>31.2</v>
      </c>
      <c r="L36" s="32">
        <v>67.2</v>
      </c>
      <c r="M36" s="32">
        <v>22.4</v>
      </c>
      <c r="N36" s="32">
        <v>0.8</v>
      </c>
      <c r="O36" s="32">
        <v>499.2</v>
      </c>
      <c r="P36" s="30">
        <v>520</v>
      </c>
    </row>
    <row r="37" spans="1:17" ht="35.25" x14ac:dyDescent="0.35">
      <c r="A37" s="72" t="s">
        <v>62</v>
      </c>
      <c r="B37" s="73">
        <v>200</v>
      </c>
      <c r="C37" s="74">
        <v>0.6</v>
      </c>
      <c r="D37" s="74">
        <v>0</v>
      </c>
      <c r="E37" s="74">
        <v>31.4</v>
      </c>
      <c r="F37" s="74">
        <v>124</v>
      </c>
      <c r="G37" s="32">
        <v>0</v>
      </c>
      <c r="H37" s="32">
        <v>0</v>
      </c>
      <c r="I37" s="32">
        <v>0</v>
      </c>
      <c r="J37" s="32">
        <v>15</v>
      </c>
      <c r="K37" s="32">
        <v>50</v>
      </c>
      <c r="L37" s="32">
        <v>4</v>
      </c>
      <c r="M37" s="32">
        <v>2</v>
      </c>
      <c r="N37" s="32">
        <v>0.1</v>
      </c>
      <c r="O37" s="32">
        <v>0</v>
      </c>
      <c r="P37" s="30">
        <v>639</v>
      </c>
    </row>
    <row r="38" spans="1:17" s="35" customFormat="1" ht="35.25" x14ac:dyDescent="0.45">
      <c r="A38" s="75" t="s">
        <v>23</v>
      </c>
      <c r="B38" s="39">
        <v>32.5</v>
      </c>
      <c r="C38" s="74">
        <v>2.5024999999999999</v>
      </c>
      <c r="D38" s="74">
        <v>0.45500000000000002</v>
      </c>
      <c r="E38" s="74">
        <v>12.2525</v>
      </c>
      <c r="F38" s="74">
        <v>13.22</v>
      </c>
      <c r="G38" s="32">
        <v>0</v>
      </c>
      <c r="H38" s="32">
        <v>3.3000000000000002E-2</v>
      </c>
      <c r="I38" s="32">
        <v>0</v>
      </c>
      <c r="J38" s="32">
        <v>0</v>
      </c>
      <c r="K38" s="32">
        <v>11.624000000000001</v>
      </c>
      <c r="L38" s="32">
        <v>22.858000000000001</v>
      </c>
      <c r="M38" s="32">
        <v>20.420999999999999</v>
      </c>
      <c r="N38" s="32">
        <v>1.5820000000000001</v>
      </c>
      <c r="O38" s="32">
        <v>0</v>
      </c>
      <c r="P38" s="30" t="s">
        <v>24</v>
      </c>
    </row>
    <row r="39" spans="1:17" s="1" customFormat="1" ht="35.25" x14ac:dyDescent="0.35">
      <c r="A39" s="93" t="s">
        <v>25</v>
      </c>
      <c r="B39" s="39">
        <f>25+206+90+120+215+32.5</f>
        <v>688.5</v>
      </c>
      <c r="C39" s="40">
        <f>SUM(C33:C38)</f>
        <v>21.267500000000002</v>
      </c>
      <c r="D39" s="40">
        <f t="shared" ref="D39:O39" si="1">SUM(D33:D38)</f>
        <v>24.835000000000001</v>
      </c>
      <c r="E39" s="40">
        <f t="shared" si="1"/>
        <v>88.347499999999997</v>
      </c>
      <c r="F39" s="40">
        <f t="shared" si="1"/>
        <v>583.55999999999995</v>
      </c>
      <c r="G39" s="40">
        <f t="shared" si="1"/>
        <v>15.51</v>
      </c>
      <c r="H39" s="40">
        <f t="shared" si="1"/>
        <v>8.1549999999999994</v>
      </c>
      <c r="I39" s="40">
        <f t="shared" si="1"/>
        <v>244.65</v>
      </c>
      <c r="J39" s="40">
        <f t="shared" si="1"/>
        <v>240.43</v>
      </c>
      <c r="K39" s="40">
        <f t="shared" si="1"/>
        <v>155.52399999999997</v>
      </c>
      <c r="L39" s="40">
        <f t="shared" si="1"/>
        <v>220.25799999999998</v>
      </c>
      <c r="M39" s="40">
        <f t="shared" si="1"/>
        <v>93.441000000000003</v>
      </c>
      <c r="N39" s="40">
        <f t="shared" si="1"/>
        <v>4.2620000000000005</v>
      </c>
      <c r="O39" s="40">
        <f t="shared" si="1"/>
        <v>954.7</v>
      </c>
      <c r="P39" s="52"/>
    </row>
    <row r="40" spans="1:17" s="1" customFormat="1" ht="33" customHeight="1" x14ac:dyDescent="0.45">
      <c r="A40" s="45" t="s">
        <v>29</v>
      </c>
      <c r="B40" s="43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</row>
    <row r="41" spans="1:17" s="3" customFormat="1" ht="35.25" x14ac:dyDescent="0.4">
      <c r="A41" s="42"/>
      <c r="B41" s="43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4"/>
    </row>
    <row r="42" spans="1:17" s="3" customFormat="1" ht="35.25" x14ac:dyDescent="0.45">
      <c r="A42" s="45" t="s">
        <v>30</v>
      </c>
      <c r="B42" s="46"/>
      <c r="C42" s="47"/>
      <c r="D42" s="47"/>
      <c r="E42" s="47"/>
      <c r="F42" s="47"/>
      <c r="G42" s="95"/>
      <c r="H42" s="95"/>
      <c r="I42" s="95"/>
      <c r="J42" s="95"/>
      <c r="K42" s="95"/>
      <c r="L42" s="95"/>
      <c r="M42" s="95"/>
      <c r="N42" s="95"/>
      <c r="O42" s="95"/>
      <c r="P42" s="45"/>
    </row>
    <row r="43" spans="1:17" s="3" customFormat="1" ht="45.75" customHeight="1" x14ac:dyDescent="0.4">
      <c r="A43" s="98" t="s">
        <v>2</v>
      </c>
      <c r="B43" s="64" t="s">
        <v>3</v>
      </c>
      <c r="C43" s="51" t="s">
        <v>4</v>
      </c>
      <c r="D43" s="51" t="s">
        <v>5</v>
      </c>
      <c r="E43" s="51" t="s">
        <v>6</v>
      </c>
      <c r="F43" s="51" t="s">
        <v>7</v>
      </c>
      <c r="G43" s="99" t="s">
        <v>8</v>
      </c>
      <c r="H43" s="99"/>
      <c r="I43" s="99"/>
      <c r="J43" s="99"/>
      <c r="K43" s="99" t="s">
        <v>9</v>
      </c>
      <c r="L43" s="99"/>
      <c r="M43" s="99"/>
      <c r="N43" s="99"/>
      <c r="O43" s="99"/>
      <c r="P43" s="104" t="s">
        <v>10</v>
      </c>
    </row>
    <row r="44" spans="1:17" s="3" customFormat="1" ht="69" customHeight="1" x14ac:dyDescent="0.4">
      <c r="A44" s="98"/>
      <c r="B44" s="64" t="s">
        <v>11</v>
      </c>
      <c r="C44" s="51" t="s">
        <v>11</v>
      </c>
      <c r="D44" s="51" t="s">
        <v>11</v>
      </c>
      <c r="E44" s="51" t="s">
        <v>11</v>
      </c>
      <c r="F44" s="51" t="s">
        <v>11</v>
      </c>
      <c r="G44" s="96" t="s">
        <v>12</v>
      </c>
      <c r="H44" s="96" t="s">
        <v>13</v>
      </c>
      <c r="I44" s="96" t="s">
        <v>14</v>
      </c>
      <c r="J44" s="96" t="s">
        <v>15</v>
      </c>
      <c r="K44" s="96" t="s">
        <v>16</v>
      </c>
      <c r="L44" s="96" t="s">
        <v>17</v>
      </c>
      <c r="M44" s="96" t="s">
        <v>18</v>
      </c>
      <c r="N44" s="96" t="s">
        <v>19</v>
      </c>
      <c r="O44" s="96" t="s">
        <v>20</v>
      </c>
      <c r="P44" s="104"/>
    </row>
    <row r="45" spans="1:17" s="35" customFormat="1" ht="51" customHeight="1" x14ac:dyDescent="0.5">
      <c r="A45" s="84" t="s">
        <v>75</v>
      </c>
      <c r="B45" s="86">
        <v>25</v>
      </c>
      <c r="C45" s="32">
        <v>0.7</v>
      </c>
      <c r="D45" s="32">
        <v>5.05</v>
      </c>
      <c r="E45" s="32">
        <v>3.4</v>
      </c>
      <c r="F45" s="32">
        <f>68.76/60*50</f>
        <v>57.300000000000004</v>
      </c>
      <c r="G45" s="32">
        <v>4.75</v>
      </c>
      <c r="H45" s="32">
        <v>5.0000000000000001E-3</v>
      </c>
      <c r="I45" s="32">
        <v>61</v>
      </c>
      <c r="J45" s="32">
        <v>0.25</v>
      </c>
      <c r="K45" s="32">
        <v>7.4</v>
      </c>
      <c r="L45" s="32">
        <v>7.15</v>
      </c>
      <c r="M45" s="32">
        <v>2.25</v>
      </c>
      <c r="N45" s="32">
        <v>7.0000000000000007E-2</v>
      </c>
      <c r="O45" s="32">
        <v>22.6</v>
      </c>
      <c r="P45" s="53">
        <v>71</v>
      </c>
      <c r="Q45" s="87"/>
    </row>
    <row r="46" spans="1:17" s="10" customFormat="1" ht="70.5" x14ac:dyDescent="0.45">
      <c r="A46" s="72" t="s">
        <v>58</v>
      </c>
      <c r="B46" s="73" t="s">
        <v>65</v>
      </c>
      <c r="C46" s="74">
        <v>2.72</v>
      </c>
      <c r="D46" s="74">
        <v>5.36</v>
      </c>
      <c r="E46" s="74">
        <v>16.079999999999998</v>
      </c>
      <c r="F46" s="74">
        <v>109.6</v>
      </c>
      <c r="G46" s="32">
        <v>5.54</v>
      </c>
      <c r="H46" s="32">
        <v>0.06</v>
      </c>
      <c r="I46" s="32">
        <v>0</v>
      </c>
      <c r="J46" s="32">
        <v>107.2</v>
      </c>
      <c r="K46" s="32">
        <v>21</v>
      </c>
      <c r="L46" s="32">
        <v>51.4</v>
      </c>
      <c r="M46" s="32">
        <v>19.600000000000001</v>
      </c>
      <c r="N46" s="32">
        <v>0.71</v>
      </c>
      <c r="O46" s="32">
        <v>334.4</v>
      </c>
      <c r="P46" s="30">
        <v>132</v>
      </c>
    </row>
    <row r="47" spans="1:17" ht="35.25" x14ac:dyDescent="0.35">
      <c r="A47" s="72" t="s">
        <v>81</v>
      </c>
      <c r="B47" s="73">
        <v>175</v>
      </c>
      <c r="C47" s="74">
        <v>14.18</v>
      </c>
      <c r="D47" s="74">
        <v>13.83</v>
      </c>
      <c r="E47" s="74">
        <v>31.68</v>
      </c>
      <c r="F47" s="74">
        <v>313.25</v>
      </c>
      <c r="G47" s="32">
        <v>0.84</v>
      </c>
      <c r="H47" s="32">
        <v>0.05</v>
      </c>
      <c r="I47" s="32">
        <v>121.6</v>
      </c>
      <c r="J47" s="32">
        <v>40</v>
      </c>
      <c r="K47" s="32">
        <v>37.58</v>
      </c>
      <c r="L47" s="32">
        <v>166.08</v>
      </c>
      <c r="M47" s="32">
        <v>49.48</v>
      </c>
      <c r="N47" s="32">
        <v>1.83</v>
      </c>
      <c r="O47" s="32">
        <v>36.799999999999997</v>
      </c>
      <c r="P47" s="30">
        <v>492</v>
      </c>
    </row>
    <row r="48" spans="1:17" s="35" customFormat="1" ht="35.25" x14ac:dyDescent="0.45">
      <c r="A48" s="72" t="s">
        <v>50</v>
      </c>
      <c r="B48" s="73" t="s">
        <v>64</v>
      </c>
      <c r="C48" s="74">
        <v>0.2</v>
      </c>
      <c r="D48" s="74">
        <v>0</v>
      </c>
      <c r="E48" s="74">
        <v>15</v>
      </c>
      <c r="F48" s="74">
        <v>58</v>
      </c>
      <c r="G48" s="32">
        <v>0.02</v>
      </c>
      <c r="H48" s="32">
        <v>0</v>
      </c>
      <c r="I48" s="32">
        <v>0</v>
      </c>
      <c r="J48" s="32">
        <v>0</v>
      </c>
      <c r="K48" s="32">
        <v>1.29</v>
      </c>
      <c r="L48" s="32">
        <v>1.6</v>
      </c>
      <c r="M48" s="32">
        <v>0.88</v>
      </c>
      <c r="N48" s="32">
        <v>0.21</v>
      </c>
      <c r="O48" s="32">
        <v>8.7100000000000009</v>
      </c>
      <c r="P48" s="30">
        <v>685</v>
      </c>
    </row>
    <row r="49" spans="1:17" s="35" customFormat="1" ht="35.25" x14ac:dyDescent="0.45">
      <c r="A49" s="75" t="s">
        <v>23</v>
      </c>
      <c r="B49" s="39">
        <v>32.5</v>
      </c>
      <c r="C49" s="74">
        <v>2.5024999999999999</v>
      </c>
      <c r="D49" s="74">
        <v>0.45500000000000002</v>
      </c>
      <c r="E49" s="74">
        <v>12.2525</v>
      </c>
      <c r="F49" s="74">
        <v>13.22</v>
      </c>
      <c r="G49" s="32">
        <v>0</v>
      </c>
      <c r="H49" s="32">
        <v>3.3000000000000002E-2</v>
      </c>
      <c r="I49" s="32">
        <v>0</v>
      </c>
      <c r="J49" s="32">
        <v>0</v>
      </c>
      <c r="K49" s="32">
        <v>11.624000000000001</v>
      </c>
      <c r="L49" s="32">
        <v>22.858000000000001</v>
      </c>
      <c r="M49" s="32">
        <v>20.420999999999999</v>
      </c>
      <c r="N49" s="32">
        <v>1.5820000000000001</v>
      </c>
      <c r="O49" s="32">
        <v>0</v>
      </c>
      <c r="P49" s="30" t="s">
        <v>24</v>
      </c>
    </row>
    <row r="50" spans="1:17" s="1" customFormat="1" ht="35.25" x14ac:dyDescent="0.35">
      <c r="A50" s="61" t="s">
        <v>25</v>
      </c>
      <c r="B50" s="39">
        <f>25+206+175+200+32.5</f>
        <v>638.5</v>
      </c>
      <c r="C50" s="40">
        <f t="shared" ref="C50:O50" si="2">SUM(C45:C49)</f>
        <v>20.302500000000002</v>
      </c>
      <c r="D50" s="40">
        <f t="shared" si="2"/>
        <v>24.695</v>
      </c>
      <c r="E50" s="40">
        <f t="shared" si="2"/>
        <v>78.412499999999994</v>
      </c>
      <c r="F50" s="40">
        <f>SUM(F45:F49)</f>
        <v>551.37</v>
      </c>
      <c r="G50" s="40">
        <f t="shared" si="2"/>
        <v>11.149999999999999</v>
      </c>
      <c r="H50" s="40">
        <f t="shared" si="2"/>
        <v>0.14800000000000002</v>
      </c>
      <c r="I50" s="40">
        <f t="shared" si="2"/>
        <v>182.6</v>
      </c>
      <c r="J50" s="40">
        <f t="shared" si="2"/>
        <v>147.44999999999999</v>
      </c>
      <c r="K50" s="40">
        <f t="shared" si="2"/>
        <v>78.893999999999991</v>
      </c>
      <c r="L50" s="40">
        <f t="shared" si="2"/>
        <v>249.08799999999999</v>
      </c>
      <c r="M50" s="40">
        <f t="shared" si="2"/>
        <v>92.631</v>
      </c>
      <c r="N50" s="40">
        <f t="shared" si="2"/>
        <v>4.4020000000000001</v>
      </c>
      <c r="O50" s="40">
        <f t="shared" si="2"/>
        <v>402.51</v>
      </c>
      <c r="P50" s="41"/>
    </row>
    <row r="51" spans="1:17" s="1" customFormat="1" ht="33" customHeight="1" x14ac:dyDescent="0.35">
      <c r="A51" s="42"/>
      <c r="B51" s="43"/>
      <c r="C51" s="49"/>
      <c r="D51" s="49"/>
      <c r="E51" s="49"/>
      <c r="F51" s="49"/>
      <c r="G51" s="47"/>
      <c r="H51" s="47"/>
      <c r="I51" s="47"/>
      <c r="J51" s="47"/>
      <c r="K51" s="47"/>
      <c r="L51" s="47"/>
      <c r="M51" s="47"/>
      <c r="N51" s="47"/>
      <c r="O51" s="47"/>
      <c r="P51" s="44"/>
    </row>
    <row r="52" spans="1:17" s="3" customFormat="1" ht="35.25" x14ac:dyDescent="0.45">
      <c r="A52" s="54" t="s">
        <v>31</v>
      </c>
      <c r="B52" s="46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48"/>
    </row>
    <row r="53" spans="1:17" s="3" customFormat="1" ht="65.25" customHeight="1" x14ac:dyDescent="0.5">
      <c r="A53" s="54" t="s">
        <v>30</v>
      </c>
      <c r="B53" s="46"/>
      <c r="C53" s="47"/>
      <c r="D53" s="47"/>
      <c r="E53" s="47"/>
      <c r="F53" s="47"/>
      <c r="G53" s="95"/>
      <c r="H53" s="95"/>
      <c r="I53" s="95"/>
      <c r="J53" s="95"/>
      <c r="K53" s="95"/>
      <c r="L53" s="95"/>
      <c r="M53" s="95"/>
      <c r="N53" s="95"/>
      <c r="O53" s="95"/>
      <c r="P53" s="55"/>
    </row>
    <row r="54" spans="1:17" s="1" customFormat="1" ht="56.25" customHeight="1" x14ac:dyDescent="0.35">
      <c r="A54" s="98" t="s">
        <v>2</v>
      </c>
      <c r="B54" s="64" t="s">
        <v>3</v>
      </c>
      <c r="C54" s="51" t="s">
        <v>4</v>
      </c>
      <c r="D54" s="51" t="s">
        <v>5</v>
      </c>
      <c r="E54" s="51" t="s">
        <v>6</v>
      </c>
      <c r="F54" s="51" t="s">
        <v>7</v>
      </c>
      <c r="G54" s="99" t="s">
        <v>8</v>
      </c>
      <c r="H54" s="99"/>
      <c r="I54" s="99"/>
      <c r="J54" s="99"/>
      <c r="K54" s="99" t="s">
        <v>9</v>
      </c>
      <c r="L54" s="99"/>
      <c r="M54" s="99"/>
      <c r="N54" s="99"/>
      <c r="O54" s="99"/>
      <c r="P54" s="100" t="s">
        <v>10</v>
      </c>
    </row>
    <row r="55" spans="1:17" s="3" customFormat="1" ht="65.25" customHeight="1" x14ac:dyDescent="0.4">
      <c r="A55" s="98"/>
      <c r="B55" s="64" t="s">
        <v>11</v>
      </c>
      <c r="C55" s="51" t="s">
        <v>11</v>
      </c>
      <c r="D55" s="51" t="s">
        <v>11</v>
      </c>
      <c r="E55" s="51" t="s">
        <v>11</v>
      </c>
      <c r="F55" s="51" t="s">
        <v>11</v>
      </c>
      <c r="G55" s="96" t="s">
        <v>12</v>
      </c>
      <c r="H55" s="96" t="s">
        <v>13</v>
      </c>
      <c r="I55" s="96" t="s">
        <v>14</v>
      </c>
      <c r="J55" s="96" t="s">
        <v>15</v>
      </c>
      <c r="K55" s="96" t="s">
        <v>16</v>
      </c>
      <c r="L55" s="96" t="s">
        <v>17</v>
      </c>
      <c r="M55" s="96" t="s">
        <v>18</v>
      </c>
      <c r="N55" s="96" t="s">
        <v>19</v>
      </c>
      <c r="O55" s="96" t="s">
        <v>20</v>
      </c>
      <c r="P55" s="100"/>
    </row>
    <row r="56" spans="1:17" customFormat="1" ht="36" x14ac:dyDescent="0.55000000000000004">
      <c r="A56" s="84" t="s">
        <v>77</v>
      </c>
      <c r="B56" s="88">
        <v>25</v>
      </c>
      <c r="C56" s="89">
        <v>0.7</v>
      </c>
      <c r="D56" s="89">
        <v>5.05</v>
      </c>
      <c r="E56" s="89">
        <v>3.4</v>
      </c>
      <c r="F56" s="89">
        <v>31</v>
      </c>
      <c r="G56" s="91">
        <v>0.01</v>
      </c>
      <c r="H56" s="90">
        <v>8.1</v>
      </c>
      <c r="I56" s="90">
        <v>83.75</v>
      </c>
      <c r="J56" s="90">
        <v>30.38</v>
      </c>
      <c r="K56" s="90">
        <v>5.05</v>
      </c>
      <c r="L56" s="90">
        <v>8.93</v>
      </c>
      <c r="M56" s="90">
        <v>4.03</v>
      </c>
      <c r="N56" s="90">
        <v>0.18</v>
      </c>
      <c r="O56" s="90">
        <v>53.25</v>
      </c>
      <c r="P56" s="92"/>
      <c r="Q56" s="85"/>
    </row>
    <row r="57" spans="1:17" ht="70.5" x14ac:dyDescent="0.35">
      <c r="A57" s="72" t="s">
        <v>34</v>
      </c>
      <c r="B57" s="73" t="s">
        <v>21</v>
      </c>
      <c r="C57" s="74">
        <v>2.8</v>
      </c>
      <c r="D57" s="74">
        <v>2.88</v>
      </c>
      <c r="E57" s="74">
        <v>15.84</v>
      </c>
      <c r="F57" s="74">
        <v>117.6</v>
      </c>
      <c r="G57" s="32">
        <v>4.6500000000000004</v>
      </c>
      <c r="H57" s="32">
        <v>0.18</v>
      </c>
      <c r="I57" s="32">
        <v>95.8</v>
      </c>
      <c r="J57" s="32">
        <v>0</v>
      </c>
      <c r="K57" s="32">
        <v>30.46</v>
      </c>
      <c r="L57" s="32">
        <v>69.739999999999995</v>
      </c>
      <c r="M57" s="32">
        <v>28.24</v>
      </c>
      <c r="N57" s="32">
        <v>1.62</v>
      </c>
      <c r="O57" s="32">
        <v>382.4</v>
      </c>
      <c r="P57" s="30">
        <v>139</v>
      </c>
    </row>
    <row r="58" spans="1:17" s="10" customFormat="1" ht="48.75" customHeight="1" x14ac:dyDescent="0.45">
      <c r="A58" s="72" t="s">
        <v>32</v>
      </c>
      <c r="B58" s="73">
        <v>120</v>
      </c>
      <c r="C58" s="74">
        <v>5.0999999999999996</v>
      </c>
      <c r="D58" s="74">
        <v>9.15</v>
      </c>
      <c r="E58" s="74">
        <v>34.200000000000003</v>
      </c>
      <c r="F58" s="74">
        <v>195.6</v>
      </c>
      <c r="G58" s="32">
        <v>0</v>
      </c>
      <c r="H58" s="32">
        <v>0.05</v>
      </c>
      <c r="I58" s="32">
        <v>119.2</v>
      </c>
      <c r="J58" s="32">
        <v>21.3</v>
      </c>
      <c r="K58" s="32">
        <v>8.8000000000000007</v>
      </c>
      <c r="L58" s="32">
        <v>32</v>
      </c>
      <c r="M58" s="32">
        <v>5.6</v>
      </c>
      <c r="N58" s="32">
        <v>0.56000000000000005</v>
      </c>
      <c r="O58" s="32">
        <v>42.4</v>
      </c>
      <c r="P58" s="33">
        <v>332</v>
      </c>
      <c r="Q58" s="12"/>
    </row>
    <row r="59" spans="1:17" ht="43.5" customHeight="1" x14ac:dyDescent="0.35">
      <c r="A59" s="84" t="s">
        <v>80</v>
      </c>
      <c r="B59" s="30" t="s">
        <v>59</v>
      </c>
      <c r="C59" s="31">
        <v>11.09</v>
      </c>
      <c r="D59" s="31">
        <v>4.18</v>
      </c>
      <c r="E59" s="31">
        <v>7.13</v>
      </c>
      <c r="F59" s="31">
        <v>103</v>
      </c>
      <c r="G59" s="32">
        <v>4</v>
      </c>
      <c r="H59" s="32">
        <v>4.1399999999999997</v>
      </c>
      <c r="I59" s="32">
        <v>4.1399999999999997</v>
      </c>
      <c r="J59" s="32">
        <v>207.68</v>
      </c>
      <c r="K59" s="32">
        <v>207.67499999999998</v>
      </c>
      <c r="L59" s="32">
        <v>0.12</v>
      </c>
      <c r="M59" s="32">
        <v>0.12</v>
      </c>
      <c r="N59" s="32">
        <v>0.39</v>
      </c>
      <c r="O59" s="32"/>
      <c r="P59" s="33"/>
    </row>
    <row r="60" spans="1:17" ht="35.25" x14ac:dyDescent="0.35">
      <c r="A60" s="72" t="s">
        <v>63</v>
      </c>
      <c r="B60" s="73">
        <v>200</v>
      </c>
      <c r="C60" s="74">
        <v>0.2</v>
      </c>
      <c r="D60" s="74">
        <v>0</v>
      </c>
      <c r="E60" s="74">
        <v>35.799999999999997</v>
      </c>
      <c r="F60" s="74">
        <v>142</v>
      </c>
      <c r="G60" s="32">
        <v>0</v>
      </c>
      <c r="H60" s="32">
        <v>0.02</v>
      </c>
      <c r="I60" s="32">
        <v>0</v>
      </c>
      <c r="J60" s="32">
        <v>0</v>
      </c>
      <c r="K60" s="32">
        <v>12</v>
      </c>
      <c r="L60" s="32">
        <v>2.4</v>
      </c>
      <c r="M60" s="32">
        <v>0</v>
      </c>
      <c r="N60" s="32">
        <v>0.8</v>
      </c>
      <c r="O60" s="32">
        <v>0</v>
      </c>
      <c r="P60" s="36">
        <v>631</v>
      </c>
    </row>
    <row r="61" spans="1:17" s="35" customFormat="1" ht="35.25" x14ac:dyDescent="0.45">
      <c r="A61" s="75" t="s">
        <v>23</v>
      </c>
      <c r="B61" s="39">
        <v>32.5</v>
      </c>
      <c r="C61" s="74">
        <v>2.5024999999999999</v>
      </c>
      <c r="D61" s="74">
        <v>0.45500000000000002</v>
      </c>
      <c r="E61" s="74">
        <v>12.2525</v>
      </c>
      <c r="F61" s="74">
        <v>13.22</v>
      </c>
      <c r="G61" s="32">
        <v>0</v>
      </c>
      <c r="H61" s="32">
        <v>3.3000000000000002E-2</v>
      </c>
      <c r="I61" s="32">
        <v>0</v>
      </c>
      <c r="J61" s="32">
        <v>0</v>
      </c>
      <c r="K61" s="32">
        <v>11.624000000000001</v>
      </c>
      <c r="L61" s="32">
        <v>22.858000000000001</v>
      </c>
      <c r="M61" s="32">
        <v>20.420999999999999</v>
      </c>
      <c r="N61" s="32">
        <v>1.5820000000000001</v>
      </c>
      <c r="O61" s="32">
        <v>0</v>
      </c>
      <c r="P61" s="30" t="s">
        <v>24</v>
      </c>
    </row>
    <row r="62" spans="1:17" s="1" customFormat="1" ht="33" customHeight="1" x14ac:dyDescent="0.35">
      <c r="A62" s="61" t="s">
        <v>25</v>
      </c>
      <c r="B62" s="39">
        <f>25+201+90+120+215+32.5</f>
        <v>683.5</v>
      </c>
      <c r="C62" s="40">
        <f>SUM(C56:C61)</f>
        <v>22.392499999999998</v>
      </c>
      <c r="D62" s="40">
        <f t="shared" ref="D62:O62" si="3">SUM(D56:D61)</f>
        <v>21.714999999999996</v>
      </c>
      <c r="E62" s="40">
        <f t="shared" si="3"/>
        <v>108.6225</v>
      </c>
      <c r="F62" s="40">
        <f t="shared" si="3"/>
        <v>602.42000000000007</v>
      </c>
      <c r="G62" s="40">
        <f t="shared" si="3"/>
        <v>8.66</v>
      </c>
      <c r="H62" s="40">
        <f t="shared" si="3"/>
        <v>12.522999999999998</v>
      </c>
      <c r="I62" s="40">
        <f t="shared" si="3"/>
        <v>302.89</v>
      </c>
      <c r="J62" s="40">
        <f t="shared" si="3"/>
        <v>259.36</v>
      </c>
      <c r="K62" s="40">
        <f t="shared" si="3"/>
        <v>275.60900000000004</v>
      </c>
      <c r="L62" s="40">
        <f t="shared" si="3"/>
        <v>136.048</v>
      </c>
      <c r="M62" s="40">
        <f t="shared" si="3"/>
        <v>58.410999999999994</v>
      </c>
      <c r="N62" s="40">
        <f t="shared" si="3"/>
        <v>5.1320000000000006</v>
      </c>
      <c r="O62" s="40">
        <f t="shared" si="3"/>
        <v>478.04999999999995</v>
      </c>
      <c r="P62" s="57"/>
    </row>
    <row r="63" spans="1:17" s="3" customFormat="1" ht="81.75" customHeight="1" x14ac:dyDescent="0.45">
      <c r="A63" s="45" t="s">
        <v>33</v>
      </c>
      <c r="B63" s="46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48"/>
    </row>
    <row r="64" spans="1:17" s="3" customFormat="1" ht="49.5" customHeight="1" x14ac:dyDescent="0.5">
      <c r="A64" s="45" t="s">
        <v>27</v>
      </c>
      <c r="B64" s="46"/>
      <c r="C64" s="47"/>
      <c r="D64" s="47"/>
      <c r="E64" s="47"/>
      <c r="F64" s="47"/>
      <c r="G64" s="95"/>
      <c r="H64" s="95"/>
      <c r="I64" s="95"/>
      <c r="J64" s="95"/>
      <c r="K64" s="95"/>
      <c r="L64" s="95"/>
      <c r="M64" s="95"/>
      <c r="N64" s="95"/>
      <c r="O64" s="95"/>
      <c r="P64" s="55"/>
    </row>
    <row r="65" spans="1:17" s="1" customFormat="1" ht="69" x14ac:dyDescent="0.35">
      <c r="A65" s="98" t="s">
        <v>2</v>
      </c>
      <c r="B65" s="64" t="s">
        <v>3</v>
      </c>
      <c r="C65" s="51" t="s">
        <v>4</v>
      </c>
      <c r="D65" s="51" t="s">
        <v>5</v>
      </c>
      <c r="E65" s="51" t="s">
        <v>6</v>
      </c>
      <c r="F65" s="51" t="s">
        <v>7</v>
      </c>
      <c r="G65" s="99" t="s">
        <v>8</v>
      </c>
      <c r="H65" s="99"/>
      <c r="I65" s="99"/>
      <c r="J65" s="99"/>
      <c r="K65" s="99" t="s">
        <v>9</v>
      </c>
      <c r="L65" s="99"/>
      <c r="M65" s="99"/>
      <c r="N65" s="99"/>
      <c r="O65" s="99"/>
      <c r="P65" s="100" t="s">
        <v>10</v>
      </c>
    </row>
    <row r="66" spans="1:17" ht="69" x14ac:dyDescent="0.35">
      <c r="A66" s="98"/>
      <c r="B66" s="64" t="s">
        <v>11</v>
      </c>
      <c r="C66" s="51" t="s">
        <v>11</v>
      </c>
      <c r="D66" s="51" t="s">
        <v>11</v>
      </c>
      <c r="E66" s="51" t="s">
        <v>11</v>
      </c>
      <c r="F66" s="51" t="s">
        <v>11</v>
      </c>
      <c r="G66" s="96" t="s">
        <v>12</v>
      </c>
      <c r="H66" s="96" t="s">
        <v>13</v>
      </c>
      <c r="I66" s="96" t="s">
        <v>14</v>
      </c>
      <c r="J66" s="96" t="s">
        <v>15</v>
      </c>
      <c r="K66" s="96" t="s">
        <v>16</v>
      </c>
      <c r="L66" s="96" t="s">
        <v>17</v>
      </c>
      <c r="M66" s="96" t="s">
        <v>18</v>
      </c>
      <c r="N66" s="96" t="s">
        <v>19</v>
      </c>
      <c r="O66" s="96" t="s">
        <v>20</v>
      </c>
      <c r="P66" s="100"/>
    </row>
    <row r="67" spans="1:17" s="3" customFormat="1" ht="35.25" x14ac:dyDescent="0.4">
      <c r="A67" s="84" t="s">
        <v>76</v>
      </c>
      <c r="B67" s="88">
        <v>25</v>
      </c>
      <c r="C67" s="89">
        <f>0.8/100*25</f>
        <v>0.2</v>
      </c>
      <c r="D67" s="89">
        <f>0.1/100*25</f>
        <v>2.5000000000000001E-2</v>
      </c>
      <c r="E67" s="89">
        <f>2.8/100*25</f>
        <v>0.7</v>
      </c>
      <c r="F67" s="89">
        <f>15/100*25</f>
        <v>3.75</v>
      </c>
      <c r="G67" s="90">
        <v>1.93</v>
      </c>
      <c r="H67" s="90">
        <v>2.5000000000000001E-3</v>
      </c>
      <c r="I67" s="90">
        <v>32.75</v>
      </c>
      <c r="J67" s="90">
        <v>0.28999999999999998</v>
      </c>
      <c r="K67" s="90">
        <v>8</v>
      </c>
      <c r="L67" s="90">
        <v>9</v>
      </c>
      <c r="M67" s="90">
        <v>4.55</v>
      </c>
      <c r="N67" s="90">
        <v>0.3</v>
      </c>
      <c r="O67" s="90">
        <v>56.6</v>
      </c>
      <c r="P67" s="30">
        <v>50</v>
      </c>
    </row>
    <row r="68" spans="1:17" ht="70.5" x14ac:dyDescent="0.35">
      <c r="A68" s="72" t="s">
        <v>66</v>
      </c>
      <c r="B68" s="73" t="s">
        <v>21</v>
      </c>
      <c r="C68" s="74">
        <v>2.3199999999999998</v>
      </c>
      <c r="D68" s="74">
        <v>2</v>
      </c>
      <c r="E68" s="74">
        <v>16.8</v>
      </c>
      <c r="F68" s="74">
        <v>96</v>
      </c>
      <c r="G68" s="32">
        <v>14.77</v>
      </c>
      <c r="H68" s="32">
        <v>0.05</v>
      </c>
      <c r="I68" s="32">
        <v>94.8</v>
      </c>
      <c r="J68" s="32">
        <v>0</v>
      </c>
      <c r="K68" s="32">
        <v>34.659999999999997</v>
      </c>
      <c r="L68" s="32">
        <v>38.1</v>
      </c>
      <c r="M68" s="32">
        <v>17.8</v>
      </c>
      <c r="N68" s="32">
        <v>0.64</v>
      </c>
      <c r="O68" s="32">
        <v>242.4</v>
      </c>
      <c r="P68" s="30">
        <v>124</v>
      </c>
    </row>
    <row r="69" spans="1:17" s="3" customFormat="1" ht="74.25" customHeight="1" x14ac:dyDescent="0.4">
      <c r="A69" s="72" t="s">
        <v>53</v>
      </c>
      <c r="B69" s="73" t="s">
        <v>59</v>
      </c>
      <c r="C69" s="74">
        <v>9.5399999999999991</v>
      </c>
      <c r="D69" s="74">
        <v>4.59</v>
      </c>
      <c r="E69" s="74">
        <v>5.04</v>
      </c>
      <c r="F69" s="74">
        <v>100.8</v>
      </c>
      <c r="G69" s="56">
        <v>2.46</v>
      </c>
      <c r="H69" s="56">
        <v>0.08</v>
      </c>
      <c r="I69" s="56">
        <v>104.1</v>
      </c>
      <c r="J69" s="56">
        <v>284.39999999999998</v>
      </c>
      <c r="K69" s="32">
        <v>39.9</v>
      </c>
      <c r="L69" s="32">
        <v>187.7</v>
      </c>
      <c r="M69" s="32">
        <v>50.14</v>
      </c>
      <c r="N69" s="32">
        <v>0.9</v>
      </c>
      <c r="O69" s="32">
        <v>384.4</v>
      </c>
      <c r="P69" s="30">
        <v>374</v>
      </c>
    </row>
    <row r="70" spans="1:17" s="34" customFormat="1" ht="35.25" x14ac:dyDescent="0.45">
      <c r="A70" s="72" t="s">
        <v>28</v>
      </c>
      <c r="B70" s="73">
        <v>120</v>
      </c>
      <c r="C70" s="74">
        <v>3.15</v>
      </c>
      <c r="D70" s="74">
        <v>8.25</v>
      </c>
      <c r="E70" s="74">
        <v>21.75</v>
      </c>
      <c r="F70" s="74">
        <v>151.19999999999999</v>
      </c>
      <c r="G70" s="31">
        <v>8.16</v>
      </c>
      <c r="H70" s="32">
        <v>0.01</v>
      </c>
      <c r="I70" s="32">
        <v>135.33000000000001</v>
      </c>
      <c r="J70" s="32">
        <v>25.68</v>
      </c>
      <c r="K70" s="32">
        <v>31.2</v>
      </c>
      <c r="L70" s="32">
        <v>67.2</v>
      </c>
      <c r="M70" s="32">
        <v>22.4</v>
      </c>
      <c r="N70" s="32">
        <v>0.8</v>
      </c>
      <c r="O70" s="32">
        <v>499.2</v>
      </c>
      <c r="P70" s="30">
        <v>520</v>
      </c>
    </row>
    <row r="71" spans="1:17" ht="47.25" customHeight="1" x14ac:dyDescent="0.35">
      <c r="A71" s="72" t="s">
        <v>50</v>
      </c>
      <c r="B71" s="73" t="s">
        <v>64</v>
      </c>
      <c r="C71" s="74">
        <v>0.2</v>
      </c>
      <c r="D71" s="74">
        <v>0</v>
      </c>
      <c r="E71" s="74">
        <v>15</v>
      </c>
      <c r="F71" s="74">
        <v>58</v>
      </c>
      <c r="G71" s="32">
        <v>1.1599999999999999</v>
      </c>
      <c r="H71" s="32">
        <v>0</v>
      </c>
      <c r="I71" s="32">
        <v>1.3</v>
      </c>
      <c r="J71" s="32">
        <v>0.38</v>
      </c>
      <c r="K71" s="32">
        <v>6.9</v>
      </c>
      <c r="L71" s="32">
        <v>8.5</v>
      </c>
      <c r="M71" s="32">
        <v>4.5999999999999996</v>
      </c>
      <c r="N71" s="32">
        <v>0.8</v>
      </c>
      <c r="O71" s="32">
        <v>30.2</v>
      </c>
      <c r="P71" s="30">
        <v>685</v>
      </c>
      <c r="Q71" s="37"/>
    </row>
    <row r="72" spans="1:17" s="35" customFormat="1" ht="35.25" x14ac:dyDescent="0.45">
      <c r="A72" s="75" t="s">
        <v>23</v>
      </c>
      <c r="B72" s="39">
        <v>32.5</v>
      </c>
      <c r="C72" s="74">
        <v>2.5024999999999999</v>
      </c>
      <c r="D72" s="74">
        <v>0.45500000000000002</v>
      </c>
      <c r="E72" s="74">
        <v>12.2525</v>
      </c>
      <c r="F72" s="74">
        <v>13.22</v>
      </c>
      <c r="G72" s="32">
        <v>0</v>
      </c>
      <c r="H72" s="32">
        <v>3.3000000000000002E-2</v>
      </c>
      <c r="I72" s="32">
        <v>0</v>
      </c>
      <c r="J72" s="32">
        <v>0</v>
      </c>
      <c r="K72" s="32">
        <v>11.624000000000001</v>
      </c>
      <c r="L72" s="32">
        <v>22.858000000000001</v>
      </c>
      <c r="M72" s="32">
        <v>20.420999999999999</v>
      </c>
      <c r="N72" s="32">
        <v>1.5820000000000001</v>
      </c>
      <c r="O72" s="32">
        <v>0</v>
      </c>
      <c r="P72" s="30" t="s">
        <v>24</v>
      </c>
    </row>
    <row r="73" spans="1:17" ht="42" customHeight="1" x14ac:dyDescent="0.35">
      <c r="A73" s="61" t="s">
        <v>25</v>
      </c>
      <c r="B73" s="39">
        <f>25+201+120+90+215+32.5</f>
        <v>683.5</v>
      </c>
      <c r="C73" s="40">
        <f>C67+C68+C69+C70+C71+C72</f>
        <v>17.912499999999998</v>
      </c>
      <c r="D73" s="40">
        <f t="shared" ref="D73:O73" si="4">D67+D68+D69+D70+D71+D72</f>
        <v>15.32</v>
      </c>
      <c r="E73" s="40">
        <f t="shared" si="4"/>
        <v>71.542500000000004</v>
      </c>
      <c r="F73" s="40">
        <f>F67+F68+F69+F70+F71+F72</f>
        <v>422.97</v>
      </c>
      <c r="G73" s="40">
        <f t="shared" si="4"/>
        <v>28.48</v>
      </c>
      <c r="H73" s="40">
        <f t="shared" si="4"/>
        <v>0.17550000000000002</v>
      </c>
      <c r="I73" s="40">
        <f t="shared" si="4"/>
        <v>368.28000000000003</v>
      </c>
      <c r="J73" s="40">
        <f t="shared" si="4"/>
        <v>310.75</v>
      </c>
      <c r="K73" s="40">
        <f t="shared" si="4"/>
        <v>132.28400000000002</v>
      </c>
      <c r="L73" s="40">
        <f t="shared" si="4"/>
        <v>333.358</v>
      </c>
      <c r="M73" s="40">
        <f t="shared" si="4"/>
        <v>119.911</v>
      </c>
      <c r="N73" s="40">
        <f t="shared" si="4"/>
        <v>5.0219999999999994</v>
      </c>
      <c r="O73" s="40">
        <f t="shared" si="4"/>
        <v>1212.8</v>
      </c>
      <c r="P73" s="57"/>
    </row>
    <row r="74" spans="1:17" ht="55.15" customHeight="1" x14ac:dyDescent="0.35">
      <c r="A74" s="42"/>
      <c r="B74" s="43"/>
      <c r="C74" s="49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4"/>
    </row>
    <row r="75" spans="1:17" ht="35.25" x14ac:dyDescent="0.35">
      <c r="A75" s="42" t="s">
        <v>35</v>
      </c>
      <c r="B75" s="43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4"/>
    </row>
    <row r="76" spans="1:17" ht="35.25" x14ac:dyDescent="0.45">
      <c r="A76" s="45" t="s">
        <v>36</v>
      </c>
      <c r="B76" s="46"/>
      <c r="C76" s="97"/>
      <c r="D76" s="97"/>
      <c r="E76" s="97"/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48"/>
    </row>
    <row r="77" spans="1:17" ht="35.25" x14ac:dyDescent="0.45">
      <c r="A77" s="45" t="s">
        <v>30</v>
      </c>
      <c r="B77" s="46"/>
      <c r="C77" s="47"/>
      <c r="D77" s="47"/>
      <c r="E77" s="47"/>
      <c r="F77" s="47"/>
      <c r="G77" s="95"/>
      <c r="H77" s="95"/>
      <c r="I77" s="95"/>
      <c r="J77" s="95"/>
      <c r="K77" s="95"/>
      <c r="L77" s="95"/>
      <c r="M77" s="95"/>
      <c r="N77" s="95"/>
      <c r="O77" s="95"/>
      <c r="P77" s="45"/>
    </row>
    <row r="78" spans="1:17" ht="69" x14ac:dyDescent="0.35">
      <c r="A78" s="98" t="s">
        <v>2</v>
      </c>
      <c r="B78" s="64" t="s">
        <v>3</v>
      </c>
      <c r="C78" s="51" t="s">
        <v>4</v>
      </c>
      <c r="D78" s="51" t="s">
        <v>5</v>
      </c>
      <c r="E78" s="51" t="s">
        <v>6</v>
      </c>
      <c r="F78" s="51" t="s">
        <v>7</v>
      </c>
      <c r="G78" s="99" t="s">
        <v>8</v>
      </c>
      <c r="H78" s="99"/>
      <c r="I78" s="99"/>
      <c r="J78" s="99"/>
      <c r="K78" s="99" t="s">
        <v>9</v>
      </c>
      <c r="L78" s="99"/>
      <c r="M78" s="99"/>
      <c r="N78" s="99"/>
      <c r="O78" s="99"/>
      <c r="P78" s="100" t="s">
        <v>10</v>
      </c>
    </row>
    <row r="79" spans="1:17" ht="69" x14ac:dyDescent="0.35">
      <c r="A79" s="98"/>
      <c r="B79" s="64" t="s">
        <v>11</v>
      </c>
      <c r="C79" s="51" t="s">
        <v>11</v>
      </c>
      <c r="D79" s="51" t="s">
        <v>11</v>
      </c>
      <c r="E79" s="51" t="s">
        <v>11</v>
      </c>
      <c r="F79" s="51" t="s">
        <v>11</v>
      </c>
      <c r="G79" s="96" t="s">
        <v>12</v>
      </c>
      <c r="H79" s="96" t="s">
        <v>13</v>
      </c>
      <c r="I79" s="96" t="s">
        <v>14</v>
      </c>
      <c r="J79" s="96" t="s">
        <v>15</v>
      </c>
      <c r="K79" s="96" t="s">
        <v>16</v>
      </c>
      <c r="L79" s="96" t="s">
        <v>17</v>
      </c>
      <c r="M79" s="96" t="s">
        <v>18</v>
      </c>
      <c r="N79" s="96" t="s">
        <v>19</v>
      </c>
      <c r="O79" s="96" t="s">
        <v>20</v>
      </c>
      <c r="P79" s="100"/>
    </row>
    <row r="80" spans="1:17" s="3" customFormat="1" ht="42.75" customHeight="1" x14ac:dyDescent="0.5">
      <c r="A80" s="72" t="s">
        <v>72</v>
      </c>
      <c r="B80" s="30">
        <v>25</v>
      </c>
      <c r="C80" s="31">
        <v>0.7</v>
      </c>
      <c r="D80" s="31">
        <v>2.0499999999999998</v>
      </c>
      <c r="E80" s="31">
        <v>1.65</v>
      </c>
      <c r="F80" s="31">
        <f>44.77/50*25</f>
        <v>22.385000000000002</v>
      </c>
      <c r="G80" s="29">
        <v>0.48</v>
      </c>
      <c r="H80" s="29">
        <v>0.01</v>
      </c>
      <c r="I80" s="56">
        <v>76.25</v>
      </c>
      <c r="J80" s="29">
        <v>0.31</v>
      </c>
      <c r="K80" s="29">
        <v>9.25</v>
      </c>
      <c r="L80" s="29">
        <v>8.94</v>
      </c>
      <c r="M80" s="29">
        <v>2.81</v>
      </c>
      <c r="N80" s="29">
        <v>0.08</v>
      </c>
      <c r="O80" s="29">
        <v>28.25</v>
      </c>
      <c r="P80" s="38">
        <v>43</v>
      </c>
      <c r="Q80" s="83"/>
    </row>
    <row r="81" spans="1:17" ht="70.5" x14ac:dyDescent="0.35">
      <c r="A81" s="72" t="s">
        <v>34</v>
      </c>
      <c r="B81" s="73" t="s">
        <v>21</v>
      </c>
      <c r="C81" s="74">
        <v>2.8</v>
      </c>
      <c r="D81" s="74">
        <v>2.88</v>
      </c>
      <c r="E81" s="74">
        <v>15.84</v>
      </c>
      <c r="F81" s="74">
        <v>117.6</v>
      </c>
      <c r="G81" s="32">
        <v>4.6500000000000004</v>
      </c>
      <c r="H81" s="32">
        <v>0.18</v>
      </c>
      <c r="I81" s="32">
        <v>95.8</v>
      </c>
      <c r="J81" s="32">
        <v>0</v>
      </c>
      <c r="K81" s="32">
        <v>30.46</v>
      </c>
      <c r="L81" s="32">
        <v>69.739999999999995</v>
      </c>
      <c r="M81" s="32">
        <v>28.24</v>
      </c>
      <c r="N81" s="32">
        <v>1.62</v>
      </c>
      <c r="O81" s="32">
        <v>382.4</v>
      </c>
      <c r="P81" s="30">
        <v>139</v>
      </c>
    </row>
    <row r="82" spans="1:17" ht="35.25" x14ac:dyDescent="0.35">
      <c r="A82" s="72" t="s">
        <v>69</v>
      </c>
      <c r="B82" s="73" t="s">
        <v>52</v>
      </c>
      <c r="C82" s="74">
        <v>10.88</v>
      </c>
      <c r="D82" s="74">
        <v>10.88</v>
      </c>
      <c r="E82" s="74">
        <v>3.12</v>
      </c>
      <c r="F82" s="74">
        <v>203.2</v>
      </c>
      <c r="G82" s="32">
        <v>9.9</v>
      </c>
      <c r="H82" s="32">
        <v>0.17</v>
      </c>
      <c r="I82" s="32">
        <v>449</v>
      </c>
      <c r="J82" s="32">
        <v>37.909999999999997</v>
      </c>
      <c r="K82" s="32">
        <v>31</v>
      </c>
      <c r="L82" s="32">
        <v>221</v>
      </c>
      <c r="M82" s="32">
        <v>14</v>
      </c>
      <c r="N82" s="32">
        <v>4.5999999999999996</v>
      </c>
      <c r="O82" s="32">
        <v>198</v>
      </c>
      <c r="P82" s="30">
        <v>431</v>
      </c>
    </row>
    <row r="83" spans="1:17" s="10" customFormat="1" ht="43.5" customHeight="1" x14ac:dyDescent="0.45">
      <c r="A83" s="72" t="s">
        <v>32</v>
      </c>
      <c r="B83" s="73">
        <v>120</v>
      </c>
      <c r="C83" s="74">
        <v>5.0999999999999996</v>
      </c>
      <c r="D83" s="74">
        <v>9.15</v>
      </c>
      <c r="E83" s="74">
        <v>34.200000000000003</v>
      </c>
      <c r="F83" s="74">
        <v>195.6</v>
      </c>
      <c r="G83" s="32">
        <v>0</v>
      </c>
      <c r="H83" s="32">
        <v>0.05</v>
      </c>
      <c r="I83" s="32">
        <v>119.2</v>
      </c>
      <c r="J83" s="32">
        <v>21.3</v>
      </c>
      <c r="K83" s="32">
        <v>8.8000000000000007</v>
      </c>
      <c r="L83" s="32">
        <v>32</v>
      </c>
      <c r="M83" s="32">
        <v>5.6</v>
      </c>
      <c r="N83" s="32">
        <v>0.56000000000000005</v>
      </c>
      <c r="O83" s="32">
        <v>42.4</v>
      </c>
      <c r="P83" s="33">
        <v>332</v>
      </c>
    </row>
    <row r="84" spans="1:17" ht="35.25" x14ac:dyDescent="0.35">
      <c r="A84" s="72" t="s">
        <v>50</v>
      </c>
      <c r="B84" s="73" t="s">
        <v>64</v>
      </c>
      <c r="C84" s="74">
        <v>0.2</v>
      </c>
      <c r="D84" s="74">
        <v>0</v>
      </c>
      <c r="E84" s="74">
        <v>15</v>
      </c>
      <c r="F84" s="74">
        <v>58</v>
      </c>
      <c r="G84" s="32">
        <v>1.1599999999999999</v>
      </c>
      <c r="H84" s="32">
        <v>0</v>
      </c>
      <c r="I84" s="32">
        <v>1.3</v>
      </c>
      <c r="J84" s="32">
        <v>0.38</v>
      </c>
      <c r="K84" s="32">
        <v>6.9</v>
      </c>
      <c r="L84" s="32">
        <v>8.5</v>
      </c>
      <c r="M84" s="32">
        <v>4.5999999999999996</v>
      </c>
      <c r="N84" s="32">
        <v>0.8</v>
      </c>
      <c r="O84" s="32">
        <v>30.2</v>
      </c>
      <c r="P84" s="30">
        <v>685</v>
      </c>
    </row>
    <row r="85" spans="1:17" s="35" customFormat="1" ht="35.25" x14ac:dyDescent="0.45">
      <c r="A85" s="75" t="s">
        <v>23</v>
      </c>
      <c r="B85" s="39">
        <v>32.5</v>
      </c>
      <c r="C85" s="74">
        <v>2.5024999999999999</v>
      </c>
      <c r="D85" s="74">
        <v>0.45500000000000002</v>
      </c>
      <c r="E85" s="74">
        <v>12.2525</v>
      </c>
      <c r="F85" s="74">
        <v>13.22</v>
      </c>
      <c r="G85" s="32">
        <v>0</v>
      </c>
      <c r="H85" s="32">
        <v>3.3000000000000002E-2</v>
      </c>
      <c r="I85" s="32">
        <v>0</v>
      </c>
      <c r="J85" s="32">
        <v>0</v>
      </c>
      <c r="K85" s="32">
        <v>11.624000000000001</v>
      </c>
      <c r="L85" s="32">
        <v>22.858000000000001</v>
      </c>
      <c r="M85" s="32">
        <v>20.420999999999999</v>
      </c>
      <c r="N85" s="32">
        <v>1.5820000000000001</v>
      </c>
      <c r="O85" s="32">
        <v>0</v>
      </c>
      <c r="P85" s="30" t="s">
        <v>24</v>
      </c>
    </row>
    <row r="86" spans="1:17" ht="50.45" customHeight="1" x14ac:dyDescent="0.35">
      <c r="A86" s="61" t="s">
        <v>25</v>
      </c>
      <c r="B86" s="39">
        <f>25+201+90+120+215+32.5</f>
        <v>683.5</v>
      </c>
      <c r="C86" s="40">
        <f>SUM(C80:C85)</f>
        <v>22.182500000000001</v>
      </c>
      <c r="D86" s="40">
        <f t="shared" ref="D86:O86" si="5">SUM(D80:D85)</f>
        <v>25.414999999999999</v>
      </c>
      <c r="E86" s="40">
        <f t="shared" si="5"/>
        <v>82.0625</v>
      </c>
      <c r="F86" s="40">
        <f t="shared" si="5"/>
        <v>610.005</v>
      </c>
      <c r="G86" s="40">
        <f t="shared" si="5"/>
        <v>16.190000000000001</v>
      </c>
      <c r="H86" s="40">
        <f t="shared" si="5"/>
        <v>0.44299999999999995</v>
      </c>
      <c r="I86" s="40">
        <f t="shared" si="5"/>
        <v>741.55</v>
      </c>
      <c r="J86" s="40">
        <f t="shared" si="5"/>
        <v>59.9</v>
      </c>
      <c r="K86" s="40">
        <f t="shared" si="5"/>
        <v>98.034000000000006</v>
      </c>
      <c r="L86" s="40">
        <f t="shared" si="5"/>
        <v>363.03800000000001</v>
      </c>
      <c r="M86" s="40">
        <f t="shared" si="5"/>
        <v>75.670999999999992</v>
      </c>
      <c r="N86" s="40">
        <f t="shared" si="5"/>
        <v>9.2419999999999991</v>
      </c>
      <c r="O86" s="40">
        <f t="shared" si="5"/>
        <v>681.25</v>
      </c>
      <c r="P86" s="57"/>
    </row>
    <row r="87" spans="1:17" ht="50.45" customHeight="1" x14ac:dyDescent="0.35">
      <c r="A87" s="42"/>
      <c r="B87" s="43"/>
      <c r="C87" s="49"/>
      <c r="D87" s="49"/>
      <c r="E87" s="49"/>
      <c r="F87" s="49"/>
      <c r="G87" s="47"/>
      <c r="H87" s="47"/>
      <c r="I87" s="47"/>
      <c r="J87" s="47"/>
      <c r="K87" s="47"/>
      <c r="L87" s="47"/>
      <c r="M87" s="47"/>
      <c r="N87" s="47"/>
      <c r="O87" s="47"/>
      <c r="P87" s="44"/>
    </row>
    <row r="88" spans="1:17" ht="35.25" x14ac:dyDescent="0.45">
      <c r="A88" s="45" t="s">
        <v>37</v>
      </c>
      <c r="B88" s="46"/>
      <c r="C88" s="47"/>
      <c r="D88" s="47"/>
      <c r="E88" s="47"/>
      <c r="F88" s="47"/>
      <c r="G88" s="95"/>
      <c r="H88" s="95"/>
      <c r="I88" s="95"/>
      <c r="J88" s="95"/>
      <c r="K88" s="95"/>
      <c r="L88" s="95"/>
      <c r="M88" s="95"/>
      <c r="N88" s="95"/>
      <c r="O88" s="95"/>
      <c r="P88" s="48"/>
    </row>
    <row r="89" spans="1:17" ht="35.25" x14ac:dyDescent="0.35">
      <c r="A89" s="42"/>
      <c r="B89" s="43"/>
      <c r="C89" s="49"/>
      <c r="D89" s="49"/>
      <c r="E89" s="49"/>
      <c r="F89" s="49"/>
      <c r="G89" s="95"/>
      <c r="H89" s="95"/>
      <c r="I89" s="95"/>
      <c r="J89" s="95"/>
      <c r="K89" s="95"/>
      <c r="L89" s="95"/>
      <c r="M89" s="95"/>
      <c r="N89" s="95"/>
      <c r="O89" s="95"/>
      <c r="P89" s="44"/>
    </row>
    <row r="90" spans="1:17" ht="35.25" x14ac:dyDescent="0.5">
      <c r="A90" s="45" t="s">
        <v>38</v>
      </c>
      <c r="B90" s="50"/>
      <c r="C90" s="47"/>
      <c r="D90" s="47"/>
      <c r="E90" s="47"/>
      <c r="F90" s="47"/>
      <c r="G90" s="95"/>
      <c r="H90" s="95"/>
      <c r="I90" s="95"/>
      <c r="J90" s="95"/>
      <c r="K90" s="95"/>
      <c r="L90" s="95"/>
      <c r="M90" s="95"/>
      <c r="N90" s="95"/>
      <c r="O90" s="95"/>
      <c r="P90" s="55"/>
    </row>
    <row r="91" spans="1:17" ht="33" customHeight="1" x14ac:dyDescent="0.35">
      <c r="A91" s="98" t="s">
        <v>2</v>
      </c>
      <c r="B91" s="64" t="s">
        <v>3</v>
      </c>
      <c r="C91" s="51" t="s">
        <v>4</v>
      </c>
      <c r="D91" s="51" t="s">
        <v>5</v>
      </c>
      <c r="E91" s="51" t="s">
        <v>6</v>
      </c>
      <c r="F91" s="51" t="s">
        <v>7</v>
      </c>
      <c r="G91" s="99" t="s">
        <v>8</v>
      </c>
      <c r="H91" s="99"/>
      <c r="I91" s="99"/>
      <c r="J91" s="99"/>
      <c r="K91" s="99" t="s">
        <v>9</v>
      </c>
      <c r="L91" s="99"/>
      <c r="M91" s="99"/>
      <c r="N91" s="99"/>
      <c r="O91" s="99"/>
      <c r="P91" s="100" t="s">
        <v>10</v>
      </c>
    </row>
    <row r="92" spans="1:17" ht="69" x14ac:dyDescent="0.35">
      <c r="A92" s="98"/>
      <c r="B92" s="64" t="s">
        <v>11</v>
      </c>
      <c r="C92" s="51" t="s">
        <v>11</v>
      </c>
      <c r="D92" s="51" t="s">
        <v>11</v>
      </c>
      <c r="E92" s="51" t="s">
        <v>11</v>
      </c>
      <c r="F92" s="51" t="s">
        <v>11</v>
      </c>
      <c r="G92" s="96" t="s">
        <v>12</v>
      </c>
      <c r="H92" s="96" t="s">
        <v>13</v>
      </c>
      <c r="I92" s="96" t="s">
        <v>14</v>
      </c>
      <c r="J92" s="96" t="s">
        <v>15</v>
      </c>
      <c r="K92" s="96" t="s">
        <v>16</v>
      </c>
      <c r="L92" s="96" t="s">
        <v>17</v>
      </c>
      <c r="M92" s="96" t="s">
        <v>18</v>
      </c>
      <c r="N92" s="96" t="s">
        <v>19</v>
      </c>
      <c r="O92" s="96" t="s">
        <v>20</v>
      </c>
      <c r="P92" s="100"/>
    </row>
    <row r="93" spans="1:17" customFormat="1" ht="41.25" customHeight="1" x14ac:dyDescent="0.55000000000000004">
      <c r="A93" s="84" t="s">
        <v>73</v>
      </c>
      <c r="B93" s="30">
        <v>25</v>
      </c>
      <c r="C93" s="31">
        <f>0.9/100*25</f>
        <v>0.22500000000000003</v>
      </c>
      <c r="D93" s="31">
        <f>0.2/100*25</f>
        <v>0.05</v>
      </c>
      <c r="E93" s="31">
        <f>2.7/100*25</f>
        <v>0.67500000000000004</v>
      </c>
      <c r="F93" s="31">
        <f>18/100*25</f>
        <v>4.5</v>
      </c>
      <c r="G93" s="32">
        <v>0.01</v>
      </c>
      <c r="H93" s="32">
        <v>8.01</v>
      </c>
      <c r="I93" s="32">
        <v>0.02</v>
      </c>
      <c r="J93" s="32">
        <v>50.6</v>
      </c>
      <c r="K93" s="32">
        <v>11.2</v>
      </c>
      <c r="L93" s="32">
        <v>8</v>
      </c>
      <c r="M93" s="32">
        <v>4.5</v>
      </c>
      <c r="N93" s="32">
        <v>0.15</v>
      </c>
      <c r="O93" s="32">
        <v>68</v>
      </c>
      <c r="P93" s="38" t="s">
        <v>74</v>
      </c>
      <c r="Q93" s="85"/>
    </row>
    <row r="94" spans="1:17" ht="78.75" customHeight="1" x14ac:dyDescent="0.35">
      <c r="A94" s="72" t="s">
        <v>67</v>
      </c>
      <c r="B94" s="76" t="s">
        <v>65</v>
      </c>
      <c r="C94" s="56">
        <v>4.4800000000000004</v>
      </c>
      <c r="D94" s="56">
        <v>5.36</v>
      </c>
      <c r="E94" s="56">
        <v>11.84</v>
      </c>
      <c r="F94" s="56">
        <v>110.4</v>
      </c>
      <c r="G94" s="32">
        <v>6.6</v>
      </c>
      <c r="H94" s="32">
        <v>0.09</v>
      </c>
      <c r="I94" s="32">
        <v>96.4</v>
      </c>
      <c r="J94" s="32">
        <v>0</v>
      </c>
      <c r="K94" s="32">
        <v>20.88</v>
      </c>
      <c r="L94" s="32">
        <v>66.12</v>
      </c>
      <c r="M94" s="32">
        <v>22.8</v>
      </c>
      <c r="N94" s="32">
        <v>1.04</v>
      </c>
      <c r="O94" s="32">
        <v>194.8</v>
      </c>
      <c r="P94" s="30">
        <v>138</v>
      </c>
    </row>
    <row r="95" spans="1:17" s="34" customFormat="1" ht="32.25" customHeight="1" x14ac:dyDescent="0.45">
      <c r="A95" s="84" t="s">
        <v>79</v>
      </c>
      <c r="B95" s="30" t="s">
        <v>59</v>
      </c>
      <c r="C95" s="31">
        <v>10.31</v>
      </c>
      <c r="D95" s="31">
        <v>10.72</v>
      </c>
      <c r="E95" s="31">
        <v>10.43</v>
      </c>
      <c r="F95" s="31">
        <v>180.24</v>
      </c>
      <c r="G95" s="90">
        <v>0.57999999999999996</v>
      </c>
      <c r="H95" s="90">
        <v>7.0000000000000007E-2</v>
      </c>
      <c r="I95" s="90">
        <v>109.3</v>
      </c>
      <c r="J95" s="90">
        <v>11.35</v>
      </c>
      <c r="K95" s="90">
        <v>17.899999999999999</v>
      </c>
      <c r="L95" s="90">
        <v>75.599999999999994</v>
      </c>
      <c r="M95" s="90">
        <v>24.92</v>
      </c>
      <c r="N95" s="90">
        <v>0.76</v>
      </c>
      <c r="O95" s="90">
        <v>123.5</v>
      </c>
      <c r="P95" s="88">
        <v>498</v>
      </c>
    </row>
    <row r="96" spans="1:17" s="34" customFormat="1" ht="35.25" x14ac:dyDescent="0.45">
      <c r="A96" s="72" t="s">
        <v>28</v>
      </c>
      <c r="B96" s="73">
        <v>120</v>
      </c>
      <c r="C96" s="74">
        <v>3.15</v>
      </c>
      <c r="D96" s="74">
        <v>8.25</v>
      </c>
      <c r="E96" s="74">
        <v>21.75</v>
      </c>
      <c r="F96" s="74">
        <v>151.19999999999999</v>
      </c>
      <c r="G96" s="31">
        <v>8.16</v>
      </c>
      <c r="H96" s="32">
        <v>0.01</v>
      </c>
      <c r="I96" s="32">
        <v>135.33000000000001</v>
      </c>
      <c r="J96" s="32">
        <v>25.68</v>
      </c>
      <c r="K96" s="32">
        <v>31.2</v>
      </c>
      <c r="L96" s="32">
        <v>67.2</v>
      </c>
      <c r="M96" s="32">
        <v>22.4</v>
      </c>
      <c r="N96" s="32">
        <v>0.8</v>
      </c>
      <c r="O96" s="32">
        <v>499.2</v>
      </c>
      <c r="P96" s="30">
        <v>520</v>
      </c>
    </row>
    <row r="97" spans="1:17" ht="35.25" x14ac:dyDescent="0.35">
      <c r="A97" s="72" t="s">
        <v>62</v>
      </c>
      <c r="B97" s="73">
        <v>200</v>
      </c>
      <c r="C97" s="74">
        <v>0.6</v>
      </c>
      <c r="D97" s="74">
        <v>0</v>
      </c>
      <c r="E97" s="74">
        <v>31.4</v>
      </c>
      <c r="F97" s="74">
        <v>124</v>
      </c>
      <c r="G97" s="32">
        <v>0</v>
      </c>
      <c r="H97" s="32">
        <v>0</v>
      </c>
      <c r="I97" s="32">
        <v>0</v>
      </c>
      <c r="J97" s="32">
        <v>15</v>
      </c>
      <c r="K97" s="32">
        <v>50</v>
      </c>
      <c r="L97" s="32">
        <v>4</v>
      </c>
      <c r="M97" s="32">
        <v>2</v>
      </c>
      <c r="N97" s="32">
        <v>0.1</v>
      </c>
      <c r="O97" s="32">
        <v>0</v>
      </c>
      <c r="P97" s="30">
        <v>639</v>
      </c>
    </row>
    <row r="98" spans="1:17" s="35" customFormat="1" ht="35.25" x14ac:dyDescent="0.45">
      <c r="A98" s="75" t="s">
        <v>23</v>
      </c>
      <c r="B98" s="39">
        <v>32.5</v>
      </c>
      <c r="C98" s="74">
        <v>2.5024999999999999</v>
      </c>
      <c r="D98" s="74">
        <v>0.45500000000000002</v>
      </c>
      <c r="E98" s="74">
        <v>12.2525</v>
      </c>
      <c r="F98" s="74">
        <v>13.22</v>
      </c>
      <c r="G98" s="32">
        <v>0</v>
      </c>
      <c r="H98" s="32">
        <v>3.3000000000000002E-2</v>
      </c>
      <c r="I98" s="32">
        <v>0</v>
      </c>
      <c r="J98" s="32">
        <v>0</v>
      </c>
      <c r="K98" s="32">
        <v>11.624000000000001</v>
      </c>
      <c r="L98" s="32">
        <v>22.858000000000001</v>
      </c>
      <c r="M98" s="32">
        <v>20.420999999999999</v>
      </c>
      <c r="N98" s="32">
        <v>1.5820000000000001</v>
      </c>
      <c r="O98" s="32">
        <v>0</v>
      </c>
      <c r="P98" s="30" t="s">
        <v>24</v>
      </c>
    </row>
    <row r="99" spans="1:17" ht="35.25" x14ac:dyDescent="0.35">
      <c r="A99" s="61" t="s">
        <v>25</v>
      </c>
      <c r="B99" s="39">
        <f>25+206+90+120+200+32.5</f>
        <v>673.5</v>
      </c>
      <c r="C99" s="40">
        <f>SUM(C93:C98)</f>
        <v>21.267500000000002</v>
      </c>
      <c r="D99" s="40">
        <f t="shared" ref="D99:O99" si="6">SUM(D93:D98)</f>
        <v>24.835000000000001</v>
      </c>
      <c r="E99" s="40">
        <f t="shared" si="6"/>
        <v>88.347499999999997</v>
      </c>
      <c r="F99" s="40">
        <f t="shared" si="6"/>
        <v>583.55999999999995</v>
      </c>
      <c r="G99" s="40">
        <f t="shared" si="6"/>
        <v>15.35</v>
      </c>
      <c r="H99" s="40">
        <f t="shared" si="6"/>
        <v>8.2129999999999992</v>
      </c>
      <c r="I99" s="40">
        <f t="shared" si="6"/>
        <v>341.05</v>
      </c>
      <c r="J99" s="40">
        <f t="shared" si="6"/>
        <v>102.63</v>
      </c>
      <c r="K99" s="40">
        <f t="shared" si="6"/>
        <v>142.804</v>
      </c>
      <c r="L99" s="40">
        <f t="shared" si="6"/>
        <v>243.77800000000002</v>
      </c>
      <c r="M99" s="40">
        <f t="shared" si="6"/>
        <v>97.040999999999997</v>
      </c>
      <c r="N99" s="40">
        <f t="shared" si="6"/>
        <v>4.4320000000000004</v>
      </c>
      <c r="O99" s="40">
        <f t="shared" si="6"/>
        <v>885.5</v>
      </c>
      <c r="P99" s="57"/>
    </row>
    <row r="100" spans="1:17" ht="35.25" x14ac:dyDescent="0.45">
      <c r="A100" s="45" t="s">
        <v>29</v>
      </c>
      <c r="B100" s="46"/>
      <c r="C100" s="47"/>
      <c r="D100" s="47"/>
      <c r="E100" s="47"/>
      <c r="F100" s="47"/>
      <c r="G100" s="95"/>
      <c r="H100" s="95"/>
      <c r="I100" s="95"/>
      <c r="J100" s="95"/>
      <c r="K100" s="95"/>
      <c r="L100" s="95"/>
      <c r="M100" s="95"/>
      <c r="N100" s="95"/>
      <c r="O100" s="95"/>
      <c r="P100" s="45"/>
    </row>
    <row r="101" spans="1:17" ht="35.25" x14ac:dyDescent="0.45">
      <c r="A101" s="45"/>
      <c r="B101" s="46"/>
      <c r="C101" s="97"/>
      <c r="D101" s="97"/>
      <c r="E101" s="97"/>
      <c r="F101" s="97"/>
      <c r="G101" s="97"/>
      <c r="H101" s="97"/>
      <c r="I101" s="97"/>
      <c r="J101" s="97"/>
      <c r="K101" s="97"/>
      <c r="L101" s="97"/>
      <c r="M101" s="97"/>
      <c r="N101" s="97"/>
      <c r="O101" s="97"/>
      <c r="P101" s="45"/>
    </row>
    <row r="102" spans="1:17" ht="33" customHeight="1" x14ac:dyDescent="0.45">
      <c r="A102" s="45" t="s">
        <v>30</v>
      </c>
      <c r="B102" s="46"/>
      <c r="C102" s="47"/>
      <c r="D102" s="47"/>
      <c r="E102" s="47"/>
      <c r="F102" s="47"/>
      <c r="G102" s="95"/>
      <c r="H102" s="95"/>
      <c r="I102" s="95"/>
      <c r="J102" s="95"/>
      <c r="K102" s="95"/>
      <c r="L102" s="95"/>
      <c r="M102" s="95"/>
      <c r="N102" s="95"/>
      <c r="O102" s="95"/>
      <c r="P102" s="45"/>
    </row>
    <row r="103" spans="1:17" ht="69" x14ac:dyDescent="0.35">
      <c r="A103" s="98" t="s">
        <v>2</v>
      </c>
      <c r="B103" s="64" t="s">
        <v>3</v>
      </c>
      <c r="C103" s="51" t="s">
        <v>4</v>
      </c>
      <c r="D103" s="51" t="s">
        <v>5</v>
      </c>
      <c r="E103" s="51" t="s">
        <v>6</v>
      </c>
      <c r="F103" s="51" t="s">
        <v>7</v>
      </c>
      <c r="G103" s="99" t="s">
        <v>8</v>
      </c>
      <c r="H103" s="99"/>
      <c r="I103" s="99"/>
      <c r="J103" s="99"/>
      <c r="K103" s="99" t="s">
        <v>9</v>
      </c>
      <c r="L103" s="99"/>
      <c r="M103" s="99"/>
      <c r="N103" s="99"/>
      <c r="O103" s="99"/>
      <c r="P103" s="100" t="s">
        <v>10</v>
      </c>
    </row>
    <row r="104" spans="1:17" ht="69" x14ac:dyDescent="0.35">
      <c r="A104" s="98"/>
      <c r="B104" s="64" t="s">
        <v>11</v>
      </c>
      <c r="C104" s="51" t="s">
        <v>11</v>
      </c>
      <c r="D104" s="51" t="s">
        <v>11</v>
      </c>
      <c r="E104" s="51" t="s">
        <v>11</v>
      </c>
      <c r="F104" s="51" t="s">
        <v>11</v>
      </c>
      <c r="G104" s="96" t="s">
        <v>12</v>
      </c>
      <c r="H104" s="96" t="s">
        <v>13</v>
      </c>
      <c r="I104" s="96" t="s">
        <v>14</v>
      </c>
      <c r="J104" s="96" t="s">
        <v>15</v>
      </c>
      <c r="K104" s="96" t="s">
        <v>16</v>
      </c>
      <c r="L104" s="96" t="s">
        <v>17</v>
      </c>
      <c r="M104" s="96" t="s">
        <v>18</v>
      </c>
      <c r="N104" s="96" t="s">
        <v>19</v>
      </c>
      <c r="O104" s="96" t="s">
        <v>20</v>
      </c>
      <c r="P104" s="100"/>
    </row>
    <row r="105" spans="1:17" customFormat="1" ht="48.75" customHeight="1" x14ac:dyDescent="0.55000000000000004">
      <c r="A105" s="82" t="s">
        <v>78</v>
      </c>
      <c r="B105" s="88">
        <v>25</v>
      </c>
      <c r="C105" s="89">
        <v>0.7</v>
      </c>
      <c r="D105" s="89">
        <v>2.0499999999999998</v>
      </c>
      <c r="E105" s="89">
        <v>1.65</v>
      </c>
      <c r="F105" s="89">
        <f>63.9/50*25</f>
        <v>31.95</v>
      </c>
      <c r="G105" s="89">
        <v>4.05</v>
      </c>
      <c r="H105" s="89">
        <v>10</v>
      </c>
      <c r="I105" s="89">
        <v>83.75</v>
      </c>
      <c r="J105" s="89">
        <v>30.38</v>
      </c>
      <c r="K105" s="89">
        <v>5.05</v>
      </c>
      <c r="L105" s="89">
        <v>8.93</v>
      </c>
      <c r="M105" s="89">
        <v>4.03</v>
      </c>
      <c r="N105" s="89">
        <v>0.18</v>
      </c>
      <c r="O105" s="89">
        <v>53.25</v>
      </c>
      <c r="P105" s="92">
        <v>33</v>
      </c>
      <c r="Q105" s="85"/>
    </row>
    <row r="106" spans="1:17" ht="35.25" x14ac:dyDescent="0.35">
      <c r="A106" s="82" t="s">
        <v>70</v>
      </c>
      <c r="B106" s="73" t="s">
        <v>21</v>
      </c>
      <c r="C106" s="74">
        <v>2.3199999999999998</v>
      </c>
      <c r="D106" s="74">
        <v>2</v>
      </c>
      <c r="E106" s="74">
        <v>16.8</v>
      </c>
      <c r="F106" s="74">
        <v>96</v>
      </c>
      <c r="G106" s="32">
        <v>6.76</v>
      </c>
      <c r="H106" s="32">
        <v>3.2000000000000001E-2</v>
      </c>
      <c r="I106" s="32">
        <v>0</v>
      </c>
      <c r="J106" s="32">
        <v>137.80000000000001</v>
      </c>
      <c r="K106" s="32">
        <v>33.6</v>
      </c>
      <c r="L106" s="32">
        <v>42.6</v>
      </c>
      <c r="M106" s="32">
        <v>19.2</v>
      </c>
      <c r="N106" s="32">
        <v>0.87</v>
      </c>
      <c r="O106" s="32">
        <v>264</v>
      </c>
      <c r="P106" s="30">
        <v>110</v>
      </c>
    </row>
    <row r="107" spans="1:17" s="3" customFormat="1" ht="42.75" customHeight="1" x14ac:dyDescent="0.4">
      <c r="A107" s="72" t="s">
        <v>22</v>
      </c>
      <c r="B107" s="73">
        <v>120</v>
      </c>
      <c r="C107" s="74">
        <v>8.4</v>
      </c>
      <c r="D107" s="74">
        <v>10.8</v>
      </c>
      <c r="E107" s="74">
        <v>41.25</v>
      </c>
      <c r="F107" s="74">
        <v>242.4</v>
      </c>
      <c r="G107" s="32">
        <v>0</v>
      </c>
      <c r="H107" s="32">
        <v>0.22</v>
      </c>
      <c r="I107" s="32">
        <v>159.19999999999999</v>
      </c>
      <c r="J107" s="32">
        <v>29.28</v>
      </c>
      <c r="K107" s="32">
        <v>142.6</v>
      </c>
      <c r="L107" s="32">
        <v>192</v>
      </c>
      <c r="M107" s="32">
        <v>281.60000000000002</v>
      </c>
      <c r="N107" s="32">
        <v>229.6</v>
      </c>
      <c r="O107" s="32">
        <v>232.8</v>
      </c>
      <c r="P107" s="30">
        <v>508</v>
      </c>
    </row>
    <row r="108" spans="1:17" s="35" customFormat="1" ht="67.5" customHeight="1" x14ac:dyDescent="0.45">
      <c r="A108" s="72" t="s">
        <v>61</v>
      </c>
      <c r="B108" s="73" t="s">
        <v>59</v>
      </c>
      <c r="C108" s="74">
        <v>10.55</v>
      </c>
      <c r="D108" s="74">
        <v>7</v>
      </c>
      <c r="E108" s="74">
        <v>1.61</v>
      </c>
      <c r="F108" s="74">
        <v>295.83999999999997</v>
      </c>
      <c r="G108" s="56">
        <v>0.01</v>
      </c>
      <c r="H108" s="56">
        <v>29.7</v>
      </c>
      <c r="I108" s="56">
        <v>0</v>
      </c>
      <c r="J108" s="56">
        <v>0</v>
      </c>
      <c r="K108" s="56">
        <v>16.983333333333334</v>
      </c>
      <c r="L108" s="56">
        <v>4.9249999999999998</v>
      </c>
      <c r="M108" s="56">
        <v>1.4</v>
      </c>
      <c r="N108" s="56">
        <v>0.95833333333333326</v>
      </c>
      <c r="O108" s="32">
        <v>257</v>
      </c>
      <c r="P108" s="30">
        <v>437</v>
      </c>
    </row>
    <row r="109" spans="1:17" ht="35.25" x14ac:dyDescent="0.35">
      <c r="A109" s="72" t="s">
        <v>50</v>
      </c>
      <c r="B109" s="73" t="s">
        <v>64</v>
      </c>
      <c r="C109" s="40">
        <v>0.2</v>
      </c>
      <c r="D109" s="40">
        <v>0</v>
      </c>
      <c r="E109" s="40">
        <v>15</v>
      </c>
      <c r="F109" s="40">
        <v>58</v>
      </c>
      <c r="G109" s="32">
        <v>1.1599999999999999</v>
      </c>
      <c r="H109" s="32">
        <v>0</v>
      </c>
      <c r="I109" s="32">
        <v>1.3</v>
      </c>
      <c r="J109" s="32">
        <v>0.38</v>
      </c>
      <c r="K109" s="32">
        <v>6.9</v>
      </c>
      <c r="L109" s="32">
        <v>8.5</v>
      </c>
      <c r="M109" s="32">
        <v>4.5999999999999996</v>
      </c>
      <c r="N109" s="32">
        <v>0.8</v>
      </c>
      <c r="O109" s="32">
        <v>30.2</v>
      </c>
      <c r="P109" s="30">
        <v>685</v>
      </c>
    </row>
    <row r="110" spans="1:17" ht="35.25" x14ac:dyDescent="0.35">
      <c r="A110" s="75" t="s">
        <v>23</v>
      </c>
      <c r="B110" s="39">
        <v>32.5</v>
      </c>
      <c r="C110" s="74">
        <v>2.5024999999999999</v>
      </c>
      <c r="D110" s="74">
        <v>0.45500000000000002</v>
      </c>
      <c r="E110" s="74">
        <v>12.2525</v>
      </c>
      <c r="F110" s="74">
        <v>13.22</v>
      </c>
      <c r="G110" s="32">
        <v>0</v>
      </c>
      <c r="H110" s="32">
        <v>3.3000000000000002E-2</v>
      </c>
      <c r="I110" s="32">
        <v>0</v>
      </c>
      <c r="J110" s="32">
        <v>0</v>
      </c>
      <c r="K110" s="32">
        <v>11.624000000000001</v>
      </c>
      <c r="L110" s="32">
        <v>22.858000000000001</v>
      </c>
      <c r="M110" s="32">
        <v>20.420999999999999</v>
      </c>
      <c r="N110" s="32">
        <v>1.5820000000000001</v>
      </c>
      <c r="O110" s="32">
        <v>0</v>
      </c>
      <c r="P110" s="30" t="s">
        <v>24</v>
      </c>
    </row>
    <row r="111" spans="1:17" ht="35.25" x14ac:dyDescent="0.35">
      <c r="A111" s="77" t="s">
        <v>25</v>
      </c>
      <c r="B111" s="78">
        <f>25+201+120+90+215+32.5</f>
        <v>683.5</v>
      </c>
      <c r="C111" s="79">
        <f t="shared" ref="C111:O111" si="7">SUM(C105:C110)</f>
        <v>24.672499999999999</v>
      </c>
      <c r="D111" s="79">
        <f t="shared" si="7"/>
        <v>22.305</v>
      </c>
      <c r="E111" s="79">
        <f t="shared" si="7"/>
        <v>88.5625</v>
      </c>
      <c r="F111" s="79">
        <f t="shared" si="7"/>
        <v>737.41000000000008</v>
      </c>
      <c r="G111" s="59">
        <f t="shared" si="7"/>
        <v>11.979999999999999</v>
      </c>
      <c r="H111" s="59">
        <f t="shared" si="7"/>
        <v>39.984999999999999</v>
      </c>
      <c r="I111" s="59">
        <f t="shared" si="7"/>
        <v>244.25</v>
      </c>
      <c r="J111" s="59">
        <f t="shared" si="7"/>
        <v>197.84</v>
      </c>
      <c r="K111" s="59">
        <f t="shared" si="7"/>
        <v>216.75733333333335</v>
      </c>
      <c r="L111" s="59">
        <f t="shared" si="7"/>
        <v>279.81300000000005</v>
      </c>
      <c r="M111" s="59">
        <f t="shared" si="7"/>
        <v>331.25100000000003</v>
      </c>
      <c r="N111" s="59">
        <f t="shared" si="7"/>
        <v>233.99033333333335</v>
      </c>
      <c r="O111" s="59">
        <f t="shared" si="7"/>
        <v>837.25</v>
      </c>
      <c r="P111" s="60"/>
    </row>
    <row r="112" spans="1:17" ht="35.25" x14ac:dyDescent="0.45">
      <c r="A112" s="45" t="s">
        <v>39</v>
      </c>
      <c r="B112" s="46"/>
      <c r="C112" s="47"/>
      <c r="D112" s="47"/>
      <c r="E112" s="47"/>
      <c r="F112" s="47"/>
      <c r="G112" s="95"/>
      <c r="H112" s="95"/>
      <c r="I112" s="95"/>
      <c r="J112" s="95"/>
      <c r="K112" s="95"/>
      <c r="L112" s="95"/>
      <c r="M112" s="95"/>
      <c r="N112" s="95"/>
      <c r="O112" s="95"/>
      <c r="P112" s="48"/>
    </row>
    <row r="113" spans="1:16" ht="35.25" x14ac:dyDescent="0.35">
      <c r="A113" s="42"/>
      <c r="B113" s="43"/>
      <c r="C113" s="49"/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49"/>
      <c r="O113" s="49"/>
      <c r="P113" s="44"/>
    </row>
    <row r="114" spans="1:16" ht="35.25" x14ac:dyDescent="0.5">
      <c r="A114" s="45" t="s">
        <v>30</v>
      </c>
      <c r="B114" s="46"/>
      <c r="C114" s="47"/>
      <c r="D114" s="47"/>
      <c r="E114" s="47"/>
      <c r="F114" s="47"/>
      <c r="G114" s="95"/>
      <c r="H114" s="95"/>
      <c r="I114" s="95"/>
      <c r="J114" s="95"/>
      <c r="K114" s="95"/>
      <c r="L114" s="95"/>
      <c r="M114" s="95"/>
      <c r="N114" s="95"/>
      <c r="O114" s="95"/>
      <c r="P114" s="55"/>
    </row>
    <row r="115" spans="1:16" ht="69" x14ac:dyDescent="0.35">
      <c r="A115" s="98" t="s">
        <v>2</v>
      </c>
      <c r="B115" s="64" t="s">
        <v>3</v>
      </c>
      <c r="C115" s="51" t="s">
        <v>4</v>
      </c>
      <c r="D115" s="51" t="s">
        <v>5</v>
      </c>
      <c r="E115" s="51" t="s">
        <v>6</v>
      </c>
      <c r="F115" s="51" t="s">
        <v>7</v>
      </c>
      <c r="G115" s="99" t="s">
        <v>8</v>
      </c>
      <c r="H115" s="99"/>
      <c r="I115" s="99"/>
      <c r="J115" s="99"/>
      <c r="K115" s="99" t="s">
        <v>9</v>
      </c>
      <c r="L115" s="99"/>
      <c r="M115" s="99"/>
      <c r="N115" s="99"/>
      <c r="O115" s="99"/>
      <c r="P115" s="100" t="s">
        <v>10</v>
      </c>
    </row>
    <row r="116" spans="1:16" ht="71.25" customHeight="1" x14ac:dyDescent="0.35">
      <c r="A116" s="98"/>
      <c r="B116" s="64" t="s">
        <v>11</v>
      </c>
      <c r="C116" s="51" t="s">
        <v>11</v>
      </c>
      <c r="D116" s="51" t="s">
        <v>11</v>
      </c>
      <c r="E116" s="51" t="s">
        <v>11</v>
      </c>
      <c r="F116" s="51" t="s">
        <v>11</v>
      </c>
      <c r="G116" s="96" t="s">
        <v>12</v>
      </c>
      <c r="H116" s="96" t="s">
        <v>13</v>
      </c>
      <c r="I116" s="96" t="s">
        <v>14</v>
      </c>
      <c r="J116" s="96" t="s">
        <v>15</v>
      </c>
      <c r="K116" s="96" t="s">
        <v>16</v>
      </c>
      <c r="L116" s="96" t="s">
        <v>17</v>
      </c>
      <c r="M116" s="96" t="s">
        <v>18</v>
      </c>
      <c r="N116" s="96" t="s">
        <v>19</v>
      </c>
      <c r="O116" s="96" t="s">
        <v>20</v>
      </c>
      <c r="P116" s="100"/>
    </row>
    <row r="117" spans="1:16" s="3" customFormat="1" ht="35.25" x14ac:dyDescent="0.4">
      <c r="A117" s="84" t="s">
        <v>76</v>
      </c>
      <c r="B117" s="88">
        <v>25</v>
      </c>
      <c r="C117" s="89">
        <f>0.8/100*25</f>
        <v>0.2</v>
      </c>
      <c r="D117" s="89">
        <f>0.1/100*25</f>
        <v>2.5000000000000001E-2</v>
      </c>
      <c r="E117" s="89">
        <f>2.8/100*25</f>
        <v>0.7</v>
      </c>
      <c r="F117" s="89">
        <f>15/100*25</f>
        <v>3.75</v>
      </c>
      <c r="G117" s="90">
        <v>1.93</v>
      </c>
      <c r="H117" s="90">
        <v>2.5000000000000001E-3</v>
      </c>
      <c r="I117" s="90">
        <v>32.75</v>
      </c>
      <c r="J117" s="90">
        <v>0.28999999999999998</v>
      </c>
      <c r="K117" s="90">
        <v>8</v>
      </c>
      <c r="L117" s="90">
        <v>9</v>
      </c>
      <c r="M117" s="90">
        <v>4.55</v>
      </c>
      <c r="N117" s="90">
        <v>0.3</v>
      </c>
      <c r="O117" s="90">
        <v>56.6</v>
      </c>
      <c r="P117" s="30">
        <v>50</v>
      </c>
    </row>
    <row r="118" spans="1:16" ht="70.5" x14ac:dyDescent="0.35">
      <c r="A118" s="72" t="s">
        <v>56</v>
      </c>
      <c r="B118" s="73" t="s">
        <v>21</v>
      </c>
      <c r="C118" s="74">
        <v>2.72</v>
      </c>
      <c r="D118" s="74">
        <v>5.36</v>
      </c>
      <c r="E118" s="74">
        <v>16.079999999999998</v>
      </c>
      <c r="F118" s="74">
        <v>106.6</v>
      </c>
      <c r="G118" s="32">
        <v>14.77</v>
      </c>
      <c r="H118" s="32">
        <v>0.05</v>
      </c>
      <c r="I118" s="32">
        <v>94.8</v>
      </c>
      <c r="J118" s="32">
        <v>0</v>
      </c>
      <c r="K118" s="32">
        <v>34.659999999999997</v>
      </c>
      <c r="L118" s="32">
        <v>38.1</v>
      </c>
      <c r="M118" s="32">
        <v>17.8</v>
      </c>
      <c r="N118" s="32">
        <v>0.64</v>
      </c>
      <c r="O118" s="32">
        <v>242.4</v>
      </c>
      <c r="P118" s="30">
        <v>124</v>
      </c>
    </row>
    <row r="119" spans="1:16" customFormat="1" ht="38.25" customHeight="1" x14ac:dyDescent="0.25">
      <c r="A119" s="72" t="s">
        <v>54</v>
      </c>
      <c r="B119" s="73">
        <v>175</v>
      </c>
      <c r="C119" s="40">
        <v>11.68</v>
      </c>
      <c r="D119" s="40">
        <v>6.43</v>
      </c>
      <c r="E119" s="40">
        <v>14.17</v>
      </c>
      <c r="F119" s="40">
        <v>295.31</v>
      </c>
      <c r="G119" s="58">
        <v>7.4750000000000023</v>
      </c>
      <c r="H119" s="58">
        <v>0.17500000000000002</v>
      </c>
      <c r="I119" s="58">
        <v>0.26250000000000001</v>
      </c>
      <c r="J119" s="58">
        <v>16.474999999999998</v>
      </c>
      <c r="K119" s="58">
        <v>24.700000000000003</v>
      </c>
      <c r="L119" s="58">
        <v>266.41249999999997</v>
      </c>
      <c r="M119" s="58">
        <v>51.675000000000004</v>
      </c>
      <c r="N119" s="58">
        <v>3.15</v>
      </c>
      <c r="O119" s="58">
        <v>952.3125</v>
      </c>
      <c r="P119" s="39">
        <v>436</v>
      </c>
    </row>
    <row r="120" spans="1:16" ht="35.25" x14ac:dyDescent="0.35">
      <c r="A120" s="75" t="s">
        <v>50</v>
      </c>
      <c r="B120" s="39">
        <v>200</v>
      </c>
      <c r="C120" s="40">
        <v>0.2</v>
      </c>
      <c r="D120" s="40">
        <v>0</v>
      </c>
      <c r="E120" s="40">
        <v>15</v>
      </c>
      <c r="F120" s="40">
        <v>58</v>
      </c>
      <c r="G120" s="58">
        <v>1.1599999999999999</v>
      </c>
      <c r="H120" s="58">
        <v>0</v>
      </c>
      <c r="I120" s="58">
        <v>1.3</v>
      </c>
      <c r="J120" s="58">
        <v>0.38</v>
      </c>
      <c r="K120" s="58">
        <v>6.9</v>
      </c>
      <c r="L120" s="58">
        <v>8.5</v>
      </c>
      <c r="M120" s="58">
        <v>4.5999999999999996</v>
      </c>
      <c r="N120" s="58">
        <v>0.8</v>
      </c>
      <c r="O120" s="58">
        <v>30.2</v>
      </c>
      <c r="P120" s="39">
        <v>685</v>
      </c>
    </row>
    <row r="121" spans="1:16" s="35" customFormat="1" ht="35.25" x14ac:dyDescent="0.45">
      <c r="A121" s="75" t="s">
        <v>23</v>
      </c>
      <c r="B121" s="39">
        <v>32.5</v>
      </c>
      <c r="C121" s="74">
        <v>2.5024999999999999</v>
      </c>
      <c r="D121" s="74">
        <v>0.45500000000000002</v>
      </c>
      <c r="E121" s="74">
        <v>12.2525</v>
      </c>
      <c r="F121" s="74">
        <v>13.22</v>
      </c>
      <c r="G121" s="32">
        <v>0</v>
      </c>
      <c r="H121" s="32">
        <v>3.3000000000000002E-2</v>
      </c>
      <c r="I121" s="32">
        <v>0</v>
      </c>
      <c r="J121" s="32">
        <v>0</v>
      </c>
      <c r="K121" s="32">
        <v>11.624000000000001</v>
      </c>
      <c r="L121" s="32">
        <v>22.858000000000001</v>
      </c>
      <c r="M121" s="32">
        <v>20.420999999999999</v>
      </c>
      <c r="N121" s="32">
        <v>1.5820000000000001</v>
      </c>
      <c r="O121" s="32">
        <v>0</v>
      </c>
      <c r="P121" s="30" t="s">
        <v>24</v>
      </c>
    </row>
    <row r="122" spans="1:16" ht="35.25" x14ac:dyDescent="0.35">
      <c r="A122" s="61" t="s">
        <v>25</v>
      </c>
      <c r="B122" s="39">
        <f>25+201+175+232.5</f>
        <v>633.5</v>
      </c>
      <c r="C122" s="40">
        <f t="shared" ref="C122:O122" si="8">SUM(C117:C121)</f>
        <v>17.302499999999998</v>
      </c>
      <c r="D122" s="40">
        <f t="shared" si="8"/>
        <v>12.270000000000001</v>
      </c>
      <c r="E122" s="40">
        <f t="shared" si="8"/>
        <v>58.202499999999993</v>
      </c>
      <c r="F122" s="40">
        <f t="shared" si="8"/>
        <v>476.88</v>
      </c>
      <c r="G122" s="40">
        <f t="shared" si="8"/>
        <v>25.335000000000001</v>
      </c>
      <c r="H122" s="40">
        <f t="shared" si="8"/>
        <v>0.26050000000000006</v>
      </c>
      <c r="I122" s="40">
        <f t="shared" si="8"/>
        <v>129.11250000000001</v>
      </c>
      <c r="J122" s="40">
        <f t="shared" si="8"/>
        <v>17.144999999999996</v>
      </c>
      <c r="K122" s="40">
        <f t="shared" si="8"/>
        <v>85.884</v>
      </c>
      <c r="L122" s="40">
        <f t="shared" si="8"/>
        <v>344.87049999999999</v>
      </c>
      <c r="M122" s="40">
        <f t="shared" si="8"/>
        <v>99.045999999999992</v>
      </c>
      <c r="N122" s="40">
        <f t="shared" si="8"/>
        <v>6.4719999999999995</v>
      </c>
      <c r="O122" s="40">
        <f t="shared" si="8"/>
        <v>1281.5125</v>
      </c>
      <c r="P122" s="57"/>
    </row>
    <row r="123" spans="1:16" ht="35.25" x14ac:dyDescent="0.35">
      <c r="A123" s="42"/>
      <c r="B123" s="43"/>
      <c r="C123" s="49"/>
      <c r="D123" s="49"/>
      <c r="E123" s="49"/>
      <c r="F123" s="49"/>
      <c r="G123" s="95"/>
      <c r="H123" s="95"/>
      <c r="I123" s="95"/>
      <c r="J123" s="95"/>
      <c r="K123" s="95"/>
      <c r="L123" s="95"/>
      <c r="M123" s="95"/>
      <c r="N123" s="95"/>
      <c r="O123" s="95"/>
      <c r="P123" s="44"/>
    </row>
    <row r="124" spans="1:16" ht="35.25" x14ac:dyDescent="0.35">
      <c r="A124" s="42"/>
      <c r="B124" s="43"/>
      <c r="C124" s="49"/>
      <c r="D124" s="49"/>
      <c r="E124" s="49"/>
      <c r="F124" s="49"/>
      <c r="G124" s="49"/>
      <c r="H124" s="49"/>
      <c r="I124" s="49"/>
      <c r="J124" s="49"/>
      <c r="K124" s="49"/>
      <c r="L124" s="49"/>
      <c r="M124" s="49"/>
      <c r="N124" s="49"/>
      <c r="O124" s="49"/>
      <c r="P124" s="44"/>
    </row>
    <row r="125" spans="1:16" ht="35.25" x14ac:dyDescent="0.45">
      <c r="A125" s="45" t="s">
        <v>40</v>
      </c>
      <c r="B125" s="46"/>
      <c r="C125" s="47"/>
      <c r="D125" s="47"/>
      <c r="E125" s="47"/>
      <c r="F125" s="47"/>
      <c r="G125" s="95"/>
      <c r="H125" s="95"/>
      <c r="I125" s="95"/>
      <c r="J125" s="95"/>
      <c r="K125" s="95"/>
      <c r="L125" s="95"/>
      <c r="M125" s="95"/>
      <c r="N125" s="95"/>
      <c r="O125" s="95"/>
      <c r="P125" s="48"/>
    </row>
    <row r="126" spans="1:16" ht="35.25" x14ac:dyDescent="0.35">
      <c r="A126" s="42"/>
      <c r="B126" s="43"/>
      <c r="C126" s="49"/>
      <c r="D126" s="49"/>
      <c r="E126" s="49"/>
      <c r="F126" s="49"/>
      <c r="G126" s="95"/>
      <c r="H126" s="95"/>
      <c r="I126" s="95"/>
      <c r="J126" s="95"/>
      <c r="K126" s="95"/>
      <c r="L126" s="95"/>
      <c r="M126" s="95"/>
      <c r="N126" s="95"/>
      <c r="O126" s="95"/>
      <c r="P126" s="44"/>
    </row>
    <row r="127" spans="1:16" ht="35.25" x14ac:dyDescent="0.5">
      <c r="A127" s="45" t="s">
        <v>30</v>
      </c>
      <c r="B127" s="46"/>
      <c r="C127" s="47"/>
      <c r="D127" s="47"/>
      <c r="E127" s="47"/>
      <c r="F127" s="47"/>
      <c r="G127" s="95"/>
      <c r="H127" s="95"/>
      <c r="I127" s="95"/>
      <c r="J127" s="95"/>
      <c r="K127" s="95"/>
      <c r="L127" s="95"/>
      <c r="M127" s="95"/>
      <c r="N127" s="95"/>
      <c r="O127" s="95"/>
      <c r="P127" s="55"/>
    </row>
    <row r="128" spans="1:16" ht="69" x14ac:dyDescent="0.35">
      <c r="A128" s="98" t="s">
        <v>2</v>
      </c>
      <c r="B128" s="64" t="s">
        <v>3</v>
      </c>
      <c r="C128" s="51" t="s">
        <v>4</v>
      </c>
      <c r="D128" s="51" t="s">
        <v>5</v>
      </c>
      <c r="E128" s="51" t="s">
        <v>6</v>
      </c>
      <c r="F128" s="51" t="s">
        <v>7</v>
      </c>
      <c r="G128" s="99" t="s">
        <v>8</v>
      </c>
      <c r="H128" s="99"/>
      <c r="I128" s="99"/>
      <c r="J128" s="99"/>
      <c r="K128" s="99" t="s">
        <v>9</v>
      </c>
      <c r="L128" s="99"/>
      <c r="M128" s="99"/>
      <c r="N128" s="99"/>
      <c r="O128" s="99"/>
      <c r="P128" s="100" t="s">
        <v>10</v>
      </c>
    </row>
    <row r="129" spans="1:17" ht="69" x14ac:dyDescent="0.35">
      <c r="A129" s="98"/>
      <c r="B129" s="64" t="s">
        <v>11</v>
      </c>
      <c r="C129" s="51" t="s">
        <v>11</v>
      </c>
      <c r="D129" s="51" t="s">
        <v>11</v>
      </c>
      <c r="E129" s="51" t="s">
        <v>11</v>
      </c>
      <c r="F129" s="51" t="s">
        <v>11</v>
      </c>
      <c r="G129" s="96" t="s">
        <v>12</v>
      </c>
      <c r="H129" s="96" t="s">
        <v>13</v>
      </c>
      <c r="I129" s="96" t="s">
        <v>14</v>
      </c>
      <c r="J129" s="96" t="s">
        <v>15</v>
      </c>
      <c r="K129" s="96" t="s">
        <v>16</v>
      </c>
      <c r="L129" s="96" t="s">
        <v>17</v>
      </c>
      <c r="M129" s="96" t="s">
        <v>18</v>
      </c>
      <c r="N129" s="96" t="s">
        <v>19</v>
      </c>
      <c r="O129" s="96" t="s">
        <v>20</v>
      </c>
      <c r="P129" s="100"/>
    </row>
    <row r="130" spans="1:17" customFormat="1" ht="36" x14ac:dyDescent="0.55000000000000004">
      <c r="A130" s="84" t="s">
        <v>77</v>
      </c>
      <c r="B130" s="88">
        <v>25</v>
      </c>
      <c r="C130" s="89">
        <v>0.7</v>
      </c>
      <c r="D130" s="89">
        <v>5.05</v>
      </c>
      <c r="E130" s="89">
        <v>3.4</v>
      </c>
      <c r="F130" s="89">
        <v>31</v>
      </c>
      <c r="G130" s="91">
        <v>0.01</v>
      </c>
      <c r="H130" s="90">
        <v>8.1</v>
      </c>
      <c r="I130" s="90">
        <v>83.75</v>
      </c>
      <c r="J130" s="90">
        <v>30.38</v>
      </c>
      <c r="K130" s="90">
        <v>5.05</v>
      </c>
      <c r="L130" s="90">
        <v>8.93</v>
      </c>
      <c r="M130" s="90">
        <v>4.03</v>
      </c>
      <c r="N130" s="90">
        <v>0.18</v>
      </c>
      <c r="O130" s="90">
        <v>53.25</v>
      </c>
      <c r="P130" s="92"/>
      <c r="Q130" s="85"/>
    </row>
    <row r="131" spans="1:17" ht="70.5" x14ac:dyDescent="0.35">
      <c r="A131" s="72" t="s">
        <v>68</v>
      </c>
      <c r="B131" s="73" t="s">
        <v>65</v>
      </c>
      <c r="C131" s="74">
        <v>6.32</v>
      </c>
      <c r="D131" s="74">
        <v>4.4800000000000004</v>
      </c>
      <c r="E131" s="74">
        <v>17.84</v>
      </c>
      <c r="F131" s="74">
        <v>173.6</v>
      </c>
      <c r="G131" s="32">
        <v>4.6500000000000004</v>
      </c>
      <c r="H131" s="32">
        <v>0.18</v>
      </c>
      <c r="I131" s="32">
        <v>95.8</v>
      </c>
      <c r="J131" s="32">
        <v>0</v>
      </c>
      <c r="K131" s="32">
        <v>30.46</v>
      </c>
      <c r="L131" s="32">
        <v>69.739999999999995</v>
      </c>
      <c r="M131" s="32">
        <v>28.24</v>
      </c>
      <c r="N131" s="32">
        <v>1.62</v>
      </c>
      <c r="O131" s="32">
        <v>382.4</v>
      </c>
      <c r="P131" s="30">
        <v>139</v>
      </c>
    </row>
    <row r="132" spans="1:17" ht="35.25" x14ac:dyDescent="0.35">
      <c r="A132" s="72" t="s">
        <v>55</v>
      </c>
      <c r="B132" s="73" t="s">
        <v>59</v>
      </c>
      <c r="C132" s="74">
        <v>11.07</v>
      </c>
      <c r="D132" s="74">
        <v>13.17</v>
      </c>
      <c r="E132" s="74">
        <v>11.22</v>
      </c>
      <c r="F132" s="74">
        <v>209.4</v>
      </c>
      <c r="G132" s="29">
        <v>0.4</v>
      </c>
      <c r="H132" s="29">
        <v>0.04</v>
      </c>
      <c r="I132" s="29">
        <v>190</v>
      </c>
      <c r="J132" s="29">
        <v>1.7</v>
      </c>
      <c r="K132" s="29">
        <v>23</v>
      </c>
      <c r="L132" s="29">
        <v>138</v>
      </c>
      <c r="M132" s="29">
        <v>20</v>
      </c>
      <c r="N132" s="29">
        <v>1.8</v>
      </c>
      <c r="O132" s="29">
        <v>221</v>
      </c>
      <c r="P132" s="30">
        <v>462</v>
      </c>
    </row>
    <row r="133" spans="1:17" s="10" customFormat="1" ht="43.5" customHeight="1" x14ac:dyDescent="0.45">
      <c r="A133" s="72" t="s">
        <v>32</v>
      </c>
      <c r="B133" s="73">
        <v>120</v>
      </c>
      <c r="C133" s="74">
        <v>5.0999999999999996</v>
      </c>
      <c r="D133" s="74">
        <v>9.15</v>
      </c>
      <c r="E133" s="74">
        <v>34.200000000000003</v>
      </c>
      <c r="F133" s="74">
        <v>195.6</v>
      </c>
      <c r="G133" s="32">
        <v>0</v>
      </c>
      <c r="H133" s="32">
        <v>0.05</v>
      </c>
      <c r="I133" s="32">
        <v>119.2</v>
      </c>
      <c r="J133" s="32">
        <v>21.3</v>
      </c>
      <c r="K133" s="32">
        <v>8.8000000000000007</v>
      </c>
      <c r="L133" s="32">
        <v>32</v>
      </c>
      <c r="M133" s="32">
        <v>5.6</v>
      </c>
      <c r="N133" s="32">
        <v>0.56000000000000005</v>
      </c>
      <c r="O133" s="32">
        <v>42.4</v>
      </c>
      <c r="P133" s="33">
        <v>332</v>
      </c>
    </row>
    <row r="134" spans="1:17" ht="35.25" x14ac:dyDescent="0.35">
      <c r="A134" s="72" t="s">
        <v>63</v>
      </c>
      <c r="B134" s="73">
        <v>200</v>
      </c>
      <c r="C134" s="74">
        <v>0.2</v>
      </c>
      <c r="D134" s="74">
        <v>0</v>
      </c>
      <c r="E134" s="74">
        <v>35.799999999999997</v>
      </c>
      <c r="F134" s="74">
        <v>142</v>
      </c>
      <c r="G134" s="32">
        <v>0</v>
      </c>
      <c r="H134" s="32">
        <v>0.02</v>
      </c>
      <c r="I134" s="32">
        <v>0</v>
      </c>
      <c r="J134" s="32">
        <v>0</v>
      </c>
      <c r="K134" s="32">
        <v>12</v>
      </c>
      <c r="L134" s="32">
        <v>2.4</v>
      </c>
      <c r="M134" s="32">
        <v>0</v>
      </c>
      <c r="N134" s="32">
        <v>0.8</v>
      </c>
      <c r="O134" s="32">
        <v>0</v>
      </c>
      <c r="P134" s="36">
        <v>631</v>
      </c>
    </row>
    <row r="135" spans="1:17" s="35" customFormat="1" ht="35.25" x14ac:dyDescent="0.45">
      <c r="A135" s="75" t="s">
        <v>23</v>
      </c>
      <c r="B135" s="39">
        <v>32.5</v>
      </c>
      <c r="C135" s="74">
        <v>2.5024999999999999</v>
      </c>
      <c r="D135" s="74">
        <v>0.45500000000000002</v>
      </c>
      <c r="E135" s="74">
        <v>12.2525</v>
      </c>
      <c r="F135" s="74">
        <v>13.22</v>
      </c>
      <c r="G135" s="32">
        <v>0</v>
      </c>
      <c r="H135" s="32">
        <v>3.3000000000000002E-2</v>
      </c>
      <c r="I135" s="32">
        <v>0</v>
      </c>
      <c r="J135" s="32">
        <v>0</v>
      </c>
      <c r="K135" s="32">
        <v>11.624000000000001</v>
      </c>
      <c r="L135" s="32">
        <v>22.858000000000001</v>
      </c>
      <c r="M135" s="32">
        <v>20.420999999999999</v>
      </c>
      <c r="N135" s="32">
        <v>1.5820000000000001</v>
      </c>
      <c r="O135" s="32">
        <v>0</v>
      </c>
      <c r="P135" s="30" t="s">
        <v>24</v>
      </c>
    </row>
    <row r="136" spans="1:17" x14ac:dyDescent="0.35">
      <c r="A136" s="62" t="s">
        <v>25</v>
      </c>
      <c r="B136" s="23">
        <f>25+206+90+120+200+32.5</f>
        <v>673.5</v>
      </c>
      <c r="C136" s="24">
        <f>SUM(C130:C135)</f>
        <v>25.892499999999998</v>
      </c>
      <c r="D136" s="24">
        <f t="shared" ref="D136:O136" si="9">SUM(D130:D135)</f>
        <v>32.305</v>
      </c>
      <c r="E136" s="24">
        <f t="shared" si="9"/>
        <v>114.71249999999999</v>
      </c>
      <c r="F136" s="24">
        <f t="shared" si="9"/>
        <v>764.82</v>
      </c>
      <c r="G136" s="24">
        <f t="shared" si="9"/>
        <v>5.0600000000000005</v>
      </c>
      <c r="H136" s="24">
        <f t="shared" si="9"/>
        <v>8.4229999999999983</v>
      </c>
      <c r="I136" s="24">
        <f t="shared" si="9"/>
        <v>488.75</v>
      </c>
      <c r="J136" s="24">
        <f t="shared" si="9"/>
        <v>53.379999999999995</v>
      </c>
      <c r="K136" s="24">
        <f t="shared" si="9"/>
        <v>90.933999999999997</v>
      </c>
      <c r="L136" s="24">
        <f t="shared" si="9"/>
        <v>273.928</v>
      </c>
      <c r="M136" s="24">
        <f t="shared" si="9"/>
        <v>78.290999999999997</v>
      </c>
      <c r="N136" s="24">
        <f t="shared" si="9"/>
        <v>6.5419999999999998</v>
      </c>
      <c r="O136" s="24">
        <f t="shared" si="9"/>
        <v>699.05</v>
      </c>
      <c r="P136" s="25"/>
    </row>
    <row r="137" spans="1:17" x14ac:dyDescent="0.35">
      <c r="A137" s="62"/>
      <c r="B137" s="23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5"/>
    </row>
  </sheetData>
  <mergeCells count="47">
    <mergeCell ref="L11:P11"/>
    <mergeCell ref="A13:P13"/>
    <mergeCell ref="L4:P4"/>
    <mergeCell ref="L5:P5"/>
    <mergeCell ref="L6:P6"/>
    <mergeCell ref="L9:P9"/>
    <mergeCell ref="L10:P10"/>
    <mergeCell ref="A18:A19"/>
    <mergeCell ref="G18:J18"/>
    <mergeCell ref="K18:O18"/>
    <mergeCell ref="P18:P19"/>
    <mergeCell ref="A91:A92"/>
    <mergeCell ref="G91:J91"/>
    <mergeCell ref="K91:O91"/>
    <mergeCell ref="P91:P92"/>
    <mergeCell ref="A31:A32"/>
    <mergeCell ref="G31:J31"/>
    <mergeCell ref="K31:O31"/>
    <mergeCell ref="P31:P32"/>
    <mergeCell ref="A43:A44"/>
    <mergeCell ref="G43:J43"/>
    <mergeCell ref="K43:O43"/>
    <mergeCell ref="P43:P44"/>
    <mergeCell ref="A54:A55"/>
    <mergeCell ref="G54:J54"/>
    <mergeCell ref="K54:O54"/>
    <mergeCell ref="P54:P55"/>
    <mergeCell ref="A65:A66"/>
    <mergeCell ref="G65:J65"/>
    <mergeCell ref="K65:O65"/>
    <mergeCell ref="P65:P66"/>
    <mergeCell ref="A128:A129"/>
    <mergeCell ref="G128:J128"/>
    <mergeCell ref="K128:O128"/>
    <mergeCell ref="P128:P129"/>
    <mergeCell ref="A78:A79"/>
    <mergeCell ref="G78:J78"/>
    <mergeCell ref="K78:O78"/>
    <mergeCell ref="P78:P79"/>
    <mergeCell ref="A103:A104"/>
    <mergeCell ref="G103:J103"/>
    <mergeCell ref="K103:O103"/>
    <mergeCell ref="P103:P104"/>
    <mergeCell ref="A115:A116"/>
    <mergeCell ref="G115:J115"/>
    <mergeCell ref="K115:O115"/>
    <mergeCell ref="P115:P116"/>
  </mergeCells>
  <pageMargins left="0.70866141732283472" right="0.70866141732283472" top="0.74803149606299213" bottom="0.74803149606299213" header="0.31496062992125984" footer="0.31496062992125984"/>
  <pageSetup paperSize="9" scale="27" fitToHeight="0" orientation="landscape" r:id="rId1"/>
  <rowBreaks count="3" manualBreakCount="3">
    <brk id="39" max="15" man="1"/>
    <brk id="73" max="15" man="1"/>
    <brk id="111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Обеды 55</vt:lpstr>
      <vt:lpstr>'Обеды 55'!Область_печати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2023-08-28T09:50:56Z</cp:lastPrinted>
  <dcterms:created xsi:type="dcterms:W3CDTF">2021-08-11T09:39:10Z</dcterms:created>
  <dcterms:modified xsi:type="dcterms:W3CDTF">2023-08-29T05:47:05Z</dcterms:modified>
</cp:coreProperties>
</file>